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ia\Desktop\меню 22-23\ЛЕТНЯЯ ПЛОЩАДКА\"/>
    </mc:Choice>
  </mc:AlternateContent>
  <bookViews>
    <workbookView xWindow="120" yWindow="120" windowWidth="17115" windowHeight="8700"/>
  </bookViews>
  <sheets>
    <sheet name="7-11 лет Летняя площадка" sheetId="4" r:id="rId1"/>
    <sheet name="12-18 лет Летняя площадка" sheetId="5" r:id="rId2"/>
    <sheet name="Лист2" sheetId="2" r:id="rId3"/>
    <sheet name="Лист3" sheetId="3" r:id="rId4"/>
  </sheets>
  <calcPr calcId="152511" refMode="R1C1"/>
</workbook>
</file>

<file path=xl/calcChain.xml><?xml version="1.0" encoding="utf-8"?>
<calcChain xmlns="http://schemas.openxmlformats.org/spreadsheetml/2006/main">
  <c r="G202" i="5" l="1"/>
  <c r="E120" i="5" l="1"/>
  <c r="F120" i="5"/>
  <c r="G120" i="5"/>
  <c r="C108" i="5"/>
  <c r="D107" i="5"/>
  <c r="E107" i="5"/>
  <c r="F107" i="5"/>
  <c r="G107" i="5"/>
  <c r="D104" i="5"/>
  <c r="E104" i="5"/>
  <c r="F104" i="5"/>
  <c r="G104" i="5"/>
  <c r="C92" i="5"/>
  <c r="D91" i="5"/>
  <c r="E91" i="5"/>
  <c r="F91" i="5"/>
  <c r="G91" i="5"/>
  <c r="E120" i="4"/>
  <c r="F120" i="4"/>
  <c r="F124" i="4" s="1"/>
  <c r="G120" i="4"/>
  <c r="D120" i="4"/>
  <c r="D124" i="4"/>
  <c r="E124" i="4"/>
  <c r="G124" i="4"/>
  <c r="C124" i="4"/>
  <c r="D123" i="4"/>
  <c r="E123" i="4"/>
  <c r="F123" i="4"/>
  <c r="G123" i="4"/>
  <c r="C123" i="4"/>
  <c r="D77" i="5"/>
  <c r="E77" i="5"/>
  <c r="F77" i="5"/>
  <c r="G77" i="5"/>
  <c r="C77" i="5"/>
  <c r="D76" i="5"/>
  <c r="E76" i="5"/>
  <c r="F76" i="5"/>
  <c r="G76" i="5"/>
  <c r="C76" i="5"/>
  <c r="E73" i="5"/>
  <c r="F73" i="5"/>
  <c r="G73" i="5"/>
  <c r="D73" i="5"/>
  <c r="C73" i="5"/>
  <c r="E60" i="4"/>
  <c r="F60" i="4"/>
  <c r="G60" i="4"/>
  <c r="D60" i="4"/>
  <c r="E57" i="4"/>
  <c r="F57" i="4"/>
  <c r="G57" i="4"/>
  <c r="D57" i="4"/>
  <c r="E45" i="4"/>
  <c r="D213" i="4" l="1"/>
  <c r="C202" i="5" l="1"/>
  <c r="G199" i="5"/>
  <c r="F199" i="5"/>
  <c r="E199" i="5"/>
  <c r="D199" i="5"/>
  <c r="C199" i="5"/>
  <c r="G192" i="5"/>
  <c r="G203" i="5" s="1"/>
  <c r="F192" i="5"/>
  <c r="F203" i="5" s="1"/>
  <c r="E192" i="5"/>
  <c r="E203" i="5" s="1"/>
  <c r="D192" i="5"/>
  <c r="C192" i="5"/>
  <c r="C107" i="5"/>
  <c r="C104" i="5"/>
  <c r="G97" i="5"/>
  <c r="F97" i="5"/>
  <c r="F108" i="5" s="1"/>
  <c r="E97" i="5"/>
  <c r="D97" i="5"/>
  <c r="C97" i="5"/>
  <c r="E108" i="5" l="1"/>
  <c r="D108" i="5"/>
  <c r="G108" i="5"/>
  <c r="D203" i="5"/>
  <c r="C203" i="5"/>
  <c r="D214" i="4" l="1"/>
  <c r="E214" i="4"/>
  <c r="F214" i="4"/>
  <c r="G203" i="4"/>
  <c r="F203" i="4"/>
  <c r="E203" i="4"/>
  <c r="D203" i="4"/>
  <c r="C203" i="4"/>
  <c r="G200" i="4"/>
  <c r="G214" i="4" s="1"/>
  <c r="F200" i="4"/>
  <c r="E200" i="4"/>
  <c r="D200" i="4"/>
  <c r="D204" i="4" s="1"/>
  <c r="C200" i="4"/>
  <c r="G192" i="4"/>
  <c r="F192" i="4"/>
  <c r="E192" i="4"/>
  <c r="D192" i="4"/>
  <c r="C192" i="4"/>
  <c r="G107" i="4"/>
  <c r="F107" i="4"/>
  <c r="E107" i="4"/>
  <c r="D107" i="4"/>
  <c r="C107" i="4"/>
  <c r="G104" i="4"/>
  <c r="F104" i="4"/>
  <c r="E104" i="4"/>
  <c r="D104" i="4"/>
  <c r="C104" i="4"/>
  <c r="G97" i="4"/>
  <c r="F97" i="4"/>
  <c r="E97" i="4"/>
  <c r="D97" i="4"/>
  <c r="C97" i="4"/>
  <c r="F204" i="4" l="1"/>
  <c r="E204" i="4"/>
  <c r="C204" i="4"/>
  <c r="G204" i="4"/>
  <c r="F108" i="4"/>
  <c r="E108" i="4"/>
  <c r="D108" i="4"/>
  <c r="C108" i="4"/>
  <c r="G108" i="4"/>
  <c r="D19" i="5" l="1"/>
  <c r="E19" i="5"/>
  <c r="F19" i="5"/>
  <c r="D25" i="5"/>
  <c r="D29" i="5" s="1"/>
  <c r="E25" i="5"/>
  <c r="F25" i="5"/>
  <c r="D28" i="5"/>
  <c r="E28" i="5"/>
  <c r="F28" i="5"/>
  <c r="D34" i="5"/>
  <c r="E34" i="5"/>
  <c r="F34" i="5"/>
  <c r="D41" i="5"/>
  <c r="E41" i="5"/>
  <c r="F41" i="5"/>
  <c r="D44" i="5"/>
  <c r="E44" i="5"/>
  <c r="F44" i="5"/>
  <c r="D50" i="5"/>
  <c r="E50" i="5"/>
  <c r="F50" i="5"/>
  <c r="F52" i="5"/>
  <c r="F57" i="5" s="1"/>
  <c r="D57" i="5"/>
  <c r="E57" i="5"/>
  <c r="D60" i="5"/>
  <c r="E60" i="5"/>
  <c r="F60" i="5"/>
  <c r="F61" i="5" s="1"/>
  <c r="D66" i="5"/>
  <c r="E66" i="5"/>
  <c r="F66" i="5"/>
  <c r="F68" i="5"/>
  <c r="D82" i="5"/>
  <c r="E82" i="5"/>
  <c r="F82" i="5"/>
  <c r="D88" i="5"/>
  <c r="E88" i="5"/>
  <c r="F88" i="5"/>
  <c r="D113" i="5"/>
  <c r="E113" i="5"/>
  <c r="F113" i="5"/>
  <c r="F115" i="5"/>
  <c r="D120" i="5"/>
  <c r="D123" i="5"/>
  <c r="E123" i="5"/>
  <c r="F123" i="5"/>
  <c r="F124" i="5" s="1"/>
  <c r="E124" i="5"/>
  <c r="D129" i="5"/>
  <c r="E129" i="5"/>
  <c r="F129" i="5"/>
  <c r="F139" i="5" s="1"/>
  <c r="D135" i="5"/>
  <c r="E135" i="5"/>
  <c r="F135" i="5"/>
  <c r="D138" i="5"/>
  <c r="E138" i="5"/>
  <c r="E139" i="5" s="1"/>
  <c r="F138" i="5"/>
  <c r="D144" i="5"/>
  <c r="E144" i="5"/>
  <c r="F144" i="5"/>
  <c r="F146" i="5"/>
  <c r="F151" i="5" s="1"/>
  <c r="D151" i="5"/>
  <c r="E151" i="5"/>
  <c r="D154" i="5"/>
  <c r="D155" i="5" s="1"/>
  <c r="E154" i="5"/>
  <c r="F154" i="5"/>
  <c r="D160" i="5"/>
  <c r="E160" i="5"/>
  <c r="F160" i="5"/>
  <c r="F162" i="5"/>
  <c r="F167" i="5" s="1"/>
  <c r="D167" i="5"/>
  <c r="E167" i="5"/>
  <c r="D170" i="5"/>
  <c r="E170" i="5"/>
  <c r="F170" i="5"/>
  <c r="D176" i="5"/>
  <c r="E176" i="5"/>
  <c r="F176" i="5"/>
  <c r="D183" i="5"/>
  <c r="E183" i="5"/>
  <c r="F183" i="5"/>
  <c r="D186" i="5"/>
  <c r="E186" i="5"/>
  <c r="F186" i="5"/>
  <c r="F92" i="5" l="1"/>
  <c r="F208" i="5"/>
  <c r="D45" i="5"/>
  <c r="F29" i="5"/>
  <c r="E29" i="5"/>
  <c r="D171" i="5"/>
  <c r="E92" i="5"/>
  <c r="D92" i="5"/>
  <c r="F155" i="5"/>
  <c r="F210" i="5"/>
  <c r="E209" i="5"/>
  <c r="D208" i="5"/>
  <c r="E208" i="5"/>
  <c r="E155" i="5"/>
  <c r="D139" i="5"/>
  <c r="E210" i="5"/>
  <c r="D209" i="5"/>
  <c r="F171" i="5"/>
  <c r="E61" i="5"/>
  <c r="F45" i="5"/>
  <c r="E45" i="5"/>
  <c r="D210" i="5"/>
  <c r="D187" i="5"/>
  <c r="E171" i="5"/>
  <c r="D124" i="5"/>
  <c r="D61" i="5"/>
  <c r="F209" i="5"/>
  <c r="F187" i="5"/>
  <c r="E187" i="5"/>
  <c r="E138" i="4"/>
  <c r="E204" i="5" l="1"/>
  <c r="E205" i="5" s="1"/>
  <c r="D204" i="5"/>
  <c r="D205" i="5" s="1"/>
  <c r="F204" i="5"/>
  <c r="F205" i="5" s="1"/>
  <c r="G186" i="5"/>
  <c r="C186" i="5"/>
  <c r="G183" i="5"/>
  <c r="C183" i="5"/>
  <c r="G176" i="5"/>
  <c r="C176" i="5"/>
  <c r="G170" i="5"/>
  <c r="C170" i="5"/>
  <c r="G167" i="5"/>
  <c r="C167" i="5"/>
  <c r="G160" i="5"/>
  <c r="C160" i="5"/>
  <c r="G154" i="5"/>
  <c r="C154" i="5"/>
  <c r="G151" i="5"/>
  <c r="C151" i="5"/>
  <c r="G144" i="5"/>
  <c r="C144" i="5"/>
  <c r="G138" i="5"/>
  <c r="C138" i="5"/>
  <c r="G135" i="5"/>
  <c r="C135" i="5"/>
  <c r="G129" i="5"/>
  <c r="C129" i="5"/>
  <c r="G123" i="5"/>
  <c r="C123" i="5"/>
  <c r="C120" i="5"/>
  <c r="G113" i="5"/>
  <c r="C113" i="5"/>
  <c r="C91" i="5"/>
  <c r="G88" i="5"/>
  <c r="C88" i="5"/>
  <c r="G82" i="5"/>
  <c r="C82" i="5"/>
  <c r="G68" i="5"/>
  <c r="G66" i="5"/>
  <c r="C66" i="5"/>
  <c r="G52" i="5"/>
  <c r="G57" i="5" s="1"/>
  <c r="G60" i="5"/>
  <c r="C60" i="5"/>
  <c r="C57" i="5"/>
  <c r="G50" i="5"/>
  <c r="C50" i="5"/>
  <c r="G44" i="5"/>
  <c r="C44" i="5"/>
  <c r="G41" i="5"/>
  <c r="C41" i="5"/>
  <c r="G34" i="5"/>
  <c r="C34" i="5"/>
  <c r="G28" i="5"/>
  <c r="C28" i="5"/>
  <c r="G25" i="5"/>
  <c r="C25" i="5"/>
  <c r="G19" i="5"/>
  <c r="C19" i="5"/>
  <c r="D186" i="4"/>
  <c r="E186" i="4"/>
  <c r="F186" i="4"/>
  <c r="G186" i="4"/>
  <c r="C186" i="4"/>
  <c r="D183" i="4"/>
  <c r="E183" i="4"/>
  <c r="F183" i="4"/>
  <c r="G183" i="4"/>
  <c r="C183" i="4"/>
  <c r="D176" i="4"/>
  <c r="E176" i="4"/>
  <c r="F176" i="4"/>
  <c r="G176" i="4"/>
  <c r="C176" i="4"/>
  <c r="D170" i="4"/>
  <c r="E170" i="4"/>
  <c r="F170" i="4"/>
  <c r="G170" i="4"/>
  <c r="C170" i="4"/>
  <c r="E167" i="4"/>
  <c r="G167" i="4"/>
  <c r="D167" i="4"/>
  <c r="C167" i="4"/>
  <c r="F162" i="4"/>
  <c r="F167" i="4" s="1"/>
  <c r="D160" i="4"/>
  <c r="E160" i="4"/>
  <c r="F160" i="4"/>
  <c r="G160" i="4"/>
  <c r="C160" i="4"/>
  <c r="D154" i="4"/>
  <c r="E154" i="4"/>
  <c r="F154" i="4"/>
  <c r="G154" i="4"/>
  <c r="C154" i="4"/>
  <c r="E151" i="4"/>
  <c r="C151" i="4"/>
  <c r="G151" i="4"/>
  <c r="F146" i="4"/>
  <c r="F151" i="4" s="1"/>
  <c r="D151" i="4"/>
  <c r="D144" i="4"/>
  <c r="E144" i="4"/>
  <c r="F144" i="4"/>
  <c r="G144" i="4"/>
  <c r="C144" i="4"/>
  <c r="D138" i="4"/>
  <c r="F138" i="4"/>
  <c r="G138" i="4"/>
  <c r="C138" i="4"/>
  <c r="D135" i="4"/>
  <c r="E135" i="4"/>
  <c r="F135" i="4"/>
  <c r="G135" i="4"/>
  <c r="C135" i="4"/>
  <c r="D129" i="4"/>
  <c r="E129" i="4"/>
  <c r="F129" i="4"/>
  <c r="G129" i="4"/>
  <c r="C129" i="4"/>
  <c r="C120" i="4"/>
  <c r="C214" i="4" s="1"/>
  <c r="F115" i="4"/>
  <c r="D113" i="4"/>
  <c r="E113" i="4"/>
  <c r="F113" i="4"/>
  <c r="G113" i="4"/>
  <c r="C113" i="4"/>
  <c r="D91" i="4"/>
  <c r="E91" i="4"/>
  <c r="F91" i="4"/>
  <c r="G91" i="4"/>
  <c r="C91" i="4"/>
  <c r="D88" i="4"/>
  <c r="E88" i="4"/>
  <c r="F88" i="4"/>
  <c r="G88" i="4"/>
  <c r="C88" i="4"/>
  <c r="D82" i="4"/>
  <c r="E82" i="4"/>
  <c r="F82" i="4"/>
  <c r="G82" i="4"/>
  <c r="C82" i="4"/>
  <c r="G52" i="4"/>
  <c r="F52" i="4"/>
  <c r="G68" i="4"/>
  <c r="F68" i="4"/>
  <c r="D66" i="4"/>
  <c r="E66" i="4"/>
  <c r="E213" i="4" s="1"/>
  <c r="F66" i="4"/>
  <c r="F213" i="4" s="1"/>
  <c r="G66" i="4"/>
  <c r="G213" i="4" s="1"/>
  <c r="C66" i="4"/>
  <c r="C213" i="4" s="1"/>
  <c r="D61" i="4"/>
  <c r="E61" i="4"/>
  <c r="F61" i="4"/>
  <c r="G61" i="4"/>
  <c r="C60" i="4"/>
  <c r="C57" i="4"/>
  <c r="C215" i="4" l="1"/>
  <c r="D215" i="4"/>
  <c r="C171" i="5"/>
  <c r="C171" i="4"/>
  <c r="G187" i="5"/>
  <c r="C209" i="5"/>
  <c r="C187" i="5"/>
  <c r="G155" i="5"/>
  <c r="G209" i="5"/>
  <c r="C208" i="5"/>
  <c r="C210" i="5"/>
  <c r="C155" i="5"/>
  <c r="G208" i="5"/>
  <c r="G210" i="5"/>
  <c r="G171" i="5"/>
  <c r="G171" i="4"/>
  <c r="F171" i="4"/>
  <c r="E171" i="4"/>
  <c r="C187" i="4"/>
  <c r="F155" i="4"/>
  <c r="C155" i="4"/>
  <c r="G155" i="4"/>
  <c r="D171" i="4"/>
  <c r="E155" i="4"/>
  <c r="D155" i="4"/>
  <c r="G139" i="5"/>
  <c r="C139" i="5"/>
  <c r="C124" i="5"/>
  <c r="C29" i="5"/>
  <c r="G45" i="5"/>
  <c r="G92" i="5"/>
  <c r="G124" i="5"/>
  <c r="C61" i="5"/>
  <c r="G29" i="5"/>
  <c r="C45" i="5"/>
  <c r="G61" i="5"/>
  <c r="C61" i="4"/>
  <c r="C92" i="4"/>
  <c r="F92" i="4"/>
  <c r="D92" i="4"/>
  <c r="D205" i="4" s="1"/>
  <c r="D206" i="4" s="1"/>
  <c r="G139" i="4"/>
  <c r="E139" i="4"/>
  <c r="C139" i="4"/>
  <c r="F139" i="4"/>
  <c r="D139" i="4"/>
  <c r="G92" i="4"/>
  <c r="E92" i="4"/>
  <c r="G205" i="4" l="1"/>
  <c r="G206" i="4" s="1"/>
  <c r="C205" i="4"/>
  <c r="C206" i="4" s="1"/>
  <c r="C204" i="5"/>
  <c r="C205" i="5" s="1"/>
  <c r="G204" i="5"/>
  <c r="G205" i="5" s="1"/>
  <c r="D44" i="4"/>
  <c r="E44" i="4"/>
  <c r="E215" i="4" s="1"/>
  <c r="F44" i="4"/>
  <c r="F215" i="4" s="1"/>
  <c r="G44" i="4"/>
  <c r="C44" i="4"/>
  <c r="D41" i="4"/>
  <c r="E41" i="4"/>
  <c r="F41" i="4"/>
  <c r="G41" i="4"/>
  <c r="C41" i="4"/>
  <c r="D34" i="4"/>
  <c r="E34" i="4"/>
  <c r="F34" i="4"/>
  <c r="G34" i="4"/>
  <c r="C34" i="4"/>
  <c r="D28" i="4"/>
  <c r="E28" i="4"/>
  <c r="F28" i="4"/>
  <c r="G28" i="4"/>
  <c r="C28" i="4"/>
  <c r="D25" i="4"/>
  <c r="E25" i="4"/>
  <c r="F25" i="4"/>
  <c r="G25" i="4"/>
  <c r="C25" i="4"/>
  <c r="D19" i="4"/>
  <c r="E19" i="4"/>
  <c r="F19" i="4"/>
  <c r="G19" i="4"/>
  <c r="C19" i="4"/>
  <c r="C29" i="4" l="1"/>
  <c r="F29" i="4"/>
  <c r="D29" i="4"/>
  <c r="G45" i="4"/>
  <c r="G215" i="4"/>
  <c r="E205" i="4"/>
  <c r="E206" i="4" s="1"/>
  <c r="G29" i="4"/>
  <c r="E29" i="4"/>
  <c r="C45" i="4"/>
  <c r="F45" i="4"/>
  <c r="F205" i="4" s="1"/>
  <c r="F206" i="4" s="1"/>
  <c r="D45" i="4"/>
</calcChain>
</file>

<file path=xl/sharedStrings.xml><?xml version="1.0" encoding="utf-8"?>
<sst xmlns="http://schemas.openxmlformats.org/spreadsheetml/2006/main" count="602" uniqueCount="143">
  <si>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</si>
  <si>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</si>
  <si>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</si>
  <si>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</si>
  <si>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</si>
  <si>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</si>
  <si>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</si>
  <si>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</si>
  <si>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</si>
  <si>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</si>
  <si>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</si>
  <si>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7-11 лет Летняя площадка</t>
  </si>
  <si>
    <t>День 1 Неделя 1</t>
  </si>
  <si>
    <t>ЗАВТРАК</t>
  </si>
  <si>
    <t>Каша рисовая молочная жидкая</t>
  </si>
  <si>
    <t>Булочка школьная</t>
  </si>
  <si>
    <t>Чай с сахаром</t>
  </si>
  <si>
    <t>ИТОГО ЗА ЗАВТРАК</t>
  </si>
  <si>
    <t>ОБЕД</t>
  </si>
  <si>
    <t>Свекольник</t>
  </si>
  <si>
    <t>Ризотто со свининой и овощами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</si>
  <si>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</si>
  <si>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</si>
  <si>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</si>
  <si>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</si>
  <si>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</si>
  <si>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</si>
  <si>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</si>
  <si>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</si>
  <si>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</si>
  <si>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</si>
  <si>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</si>
  <si>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Запеканка из творога (с соусом)</t>
  </si>
  <si>
    <t>Булочка домашняя</t>
  </si>
  <si>
    <t>Чай с лимоном</t>
  </si>
  <si>
    <t>Суп картофельный с макаронными изделиями на курином бульоне</t>
  </si>
  <si>
    <t>Курица в соусе томатном</t>
  </si>
  <si>
    <t>Каша пшеничная рассыпчатая</t>
  </si>
  <si>
    <t>512.1</t>
  </si>
  <si>
    <t>Компот из кураги</t>
  </si>
  <si>
    <t>516.1</t>
  </si>
  <si>
    <t>Кисломолочный продукт</t>
  </si>
  <si>
    <t>454.1</t>
  </si>
  <si>
    <t>Пирожки печеные из дрожжевого теста с морковным фаршем</t>
  </si>
  <si>
    <t>День 3</t>
  </si>
  <si>
    <t>Каша манная вязкая</t>
  </si>
  <si>
    <t>Плюшка новомосковская</t>
  </si>
  <si>
    <t>144.1</t>
  </si>
  <si>
    <t>Суп картофельный с бобовыми вегетарианский</t>
  </si>
  <si>
    <t>345.1</t>
  </si>
  <si>
    <t>Котлеты рыбные с соусом</t>
  </si>
  <si>
    <t>Макаронные изделия отварные</t>
  </si>
  <si>
    <t>Напиток из шиповника</t>
  </si>
  <si>
    <t>Ватрушки с повидлом</t>
  </si>
  <si>
    <t>День 4</t>
  </si>
  <si>
    <t>Каша из хлопьев овсяных "Геркулес" жидкая</t>
  </si>
  <si>
    <t>142.3</t>
  </si>
  <si>
    <t>Щи из свежей капусты с картофелем на курином бульоне</t>
  </si>
  <si>
    <t>412.1</t>
  </si>
  <si>
    <t>Котлеты куриные, припущенные с соусом</t>
  </si>
  <si>
    <t>Рис отварной</t>
  </si>
  <si>
    <t>555.1</t>
  </si>
  <si>
    <t>Косичка с сахаром</t>
  </si>
  <si>
    <t>День 5</t>
  </si>
  <si>
    <t>Каша пшенная молочная жидкая</t>
  </si>
  <si>
    <t>134.1</t>
  </si>
  <si>
    <t>Рассольник ленинградский на курином бульоне</t>
  </si>
  <si>
    <t>Рагу из птицы</t>
  </si>
  <si>
    <t>РЦ 10.86.</t>
  </si>
  <si>
    <t>Напиток  витаминизированный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</si>
  <si>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</si>
  <si>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</si>
  <si>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</si>
  <si>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128.1</t>
  </si>
  <si>
    <t>Борщ с капустой и картофелем вегетарианский со сметаной</t>
  </si>
  <si>
    <t>Оладьи из печени по-кунцевски</t>
  </si>
  <si>
    <t>Омлет с зеленым горошком</t>
  </si>
  <si>
    <t>Суп-лапша на курином бульоне</t>
  </si>
  <si>
    <t>Плов из отварной птицы</t>
  </si>
  <si>
    <t>б/н</t>
  </si>
  <si>
    <t>Пирог морковный</t>
  </si>
  <si>
    <t>День 8</t>
  </si>
  <si>
    <t>Булочка ванильная</t>
  </si>
  <si>
    <t>345.2</t>
  </si>
  <si>
    <t>Биточки рыбные с соусом</t>
  </si>
  <si>
    <t>Каша гречневая рассыпчатая</t>
  </si>
  <si>
    <t>454.4</t>
  </si>
  <si>
    <t>Пирожки печеные из дрожжевого теста с капустой и яйцом</t>
  </si>
  <si>
    <t>День 9</t>
  </si>
  <si>
    <t>412.2</t>
  </si>
  <si>
    <t>Шницели куриные, припущенные с соусом</t>
  </si>
  <si>
    <t>День 10</t>
  </si>
  <si>
    <t>Макаронные изделия, запеченные с сыром</t>
  </si>
  <si>
    <t>195.1</t>
  </si>
  <si>
    <t>Рагу из овощей</t>
  </si>
  <si>
    <t>518.1</t>
  </si>
  <si>
    <t>Сок фруктовый, плодовый, ягодный , томатный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</si>
  <si>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</si>
  <si>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</si>
  <si>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</si>
  <si>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</si>
  <si>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</si>
  <si>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</si>
  <si>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</si>
  <si>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>12-18 лет Летняя площадка</t>
  </si>
  <si>
    <t>90/20</t>
  </si>
  <si>
    <t>100/20</t>
  </si>
  <si>
    <t>Норма среднее значение СанПиН 2.3/2.4.3590-20 Приложение N 10 Таблица 1, Таблица 3</t>
  </si>
  <si>
    <t xml:space="preserve">Выход, гр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</si>
  <si>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</si>
  <si>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</si>
  <si>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</si>
  <si>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</si>
  <si>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</si>
  <si>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</si>
  <si>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</si>
  <si>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</si>
  <si>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</si>
  <si>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</si>
  <si>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</si>
  <si>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</si>
  <si>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</si>
  <si>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</si>
  <si>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</si>
  <si>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</si>
  <si>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</si>
  <si>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</si>
  <si>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День 6</t>
  </si>
  <si>
    <t>Капуста тушеная</t>
  </si>
  <si>
    <t xml:space="preserve">Суп картофельный с клецками на курином бульоне </t>
  </si>
  <si>
    <t>146.1</t>
  </si>
  <si>
    <t>Компот из замороженной ягоды</t>
  </si>
  <si>
    <t>511.1</t>
  </si>
  <si>
    <t>Гребешок с повидлом</t>
  </si>
  <si>
    <t>День 7  Неделя 2</t>
  </si>
  <si>
    <t>День 11</t>
  </si>
  <si>
    <t>День 12</t>
  </si>
  <si>
    <t>Суп картофельный с клецками вегетарианский</t>
  </si>
  <si>
    <t>Рыба, тушенная в томатном соусе с овощами</t>
  </si>
  <si>
    <t xml:space="preserve">Среднее значение за период </t>
  </si>
  <si>
    <t>Фрукт свежий, сезонный</t>
  </si>
  <si>
    <t>Пирожки печеные из сдобного теста с яблоком</t>
  </si>
  <si>
    <t>543.4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</si>
</sst>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1" fillId="0" borderId="12" xfId="0" applyFont="1" applyFill="1" applyBorder="1" applyAlignment="1">
      <alignment wrapText="1"/>
    </xf>
    <xf numFmtId="0" fontId="0" fillId="0" borderId="3" xfId="0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right" wrapText="1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0" fontId="0" fillId="0" borderId="6" xfId="0" applyFill="1" applyBorder="1" applyAlignment="1">
      <alignment horizontal="right" wrapText="1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2" fontId="1" fillId="0" borderId="3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12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Fill="1" applyBorder="1" applyAlignment="1">
      <alignment horizontal="center" vertical="center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5"/>
  <sheetViews>
    <sheetView tabSelected="1" topLeftCell="A185" workbookViewId="0">
      <selection activeCell="G193" sqref="G193"/>
    </sheetView>
  </sheetViews>
  <sheetFormatPr defaultRowHeight="12.75" x14ac:dyDescent="0.2"/>
  <cols>
    <col min="1" max="1" width="13" style="10" customWidth="1"/>
    <col min="2" max="2" width="41.7109375" style="7" customWidth="1"/>
    <col min="3" max="3" width="10.7109375" style="18" customWidth="1"/>
    <col min="4" max="6" width="10.7109375" style="54" customWidth="1"/>
    <col min="7" max="7" width="17" style="55" customWidth="1"/>
    <col min="8" max="8" width="15.7109375" style="18" customWidth="1"/>
    <col min="9" max="11" width="7.7109375" customWidth="1"/>
  </cols>
  <sheetData>
    <row r="1" spans="1:8" x14ac:dyDescent="0.2">
      <c r="B1" s="24" t="s">
        <v>99</v>
      </c>
      <c r="H1" s="28" t="s">
        <v>103</v>
      </c>
    </row>
    <row r="2" spans="1:8" x14ac:dyDescent="0.2">
      <c r="B2" s="11"/>
      <c r="F2" s="56"/>
      <c r="G2" s="57"/>
      <c r="H2" s="19"/>
    </row>
    <row r="3" spans="1:8" x14ac:dyDescent="0.2">
      <c r="B3" s="26" t="s">
        <v>100</v>
      </c>
      <c r="F3" s="58"/>
      <c r="G3" s="59"/>
      <c r="H3" s="29" t="s">
        <v>100</v>
      </c>
    </row>
    <row r="4" spans="1:8" x14ac:dyDescent="0.2">
      <c r="B4" s="27" t="s">
        <v>101</v>
      </c>
      <c r="F4" s="60"/>
      <c r="G4" s="61"/>
      <c r="H4" s="30" t="s">
        <v>101</v>
      </c>
    </row>
    <row r="5" spans="1:8" x14ac:dyDescent="0.2">
      <c r="B5" s="25" t="s">
        <v>102</v>
      </c>
      <c r="H5" s="31" t="s">
        <v>102</v>
      </c>
    </row>
    <row r="9" spans="1:8" s="1" customFormat="1" x14ac:dyDescent="0.2">
      <c r="A9" s="97" t="s">
        <v>10</v>
      </c>
      <c r="B9" s="98"/>
      <c r="C9" s="98"/>
      <c r="D9" s="98"/>
      <c r="E9" s="98"/>
      <c r="F9" s="98"/>
      <c r="G9" s="98"/>
      <c r="H9" s="98"/>
    </row>
    <row r="10" spans="1:8" s="1" customFormat="1" x14ac:dyDescent="0.2">
      <c r="A10" s="8"/>
      <c r="C10" s="2"/>
      <c r="D10" s="62"/>
      <c r="E10" s="62"/>
      <c r="F10" s="62"/>
      <c r="G10" s="63"/>
      <c r="H10" s="3"/>
    </row>
    <row r="11" spans="1:8" s="1" customFormat="1" ht="26.25" customHeight="1" x14ac:dyDescent="0.2">
      <c r="A11" s="8" t="s">
        <v>4</v>
      </c>
      <c r="B11" s="1" t="s">
        <v>11</v>
      </c>
      <c r="C11" s="2"/>
      <c r="D11" s="62"/>
      <c r="E11" s="62"/>
      <c r="F11" s="62"/>
      <c r="G11" s="63"/>
      <c r="H11" s="3"/>
    </row>
    <row r="12" spans="1:8" s="1" customFormat="1" ht="13.5" thickBot="1" x14ac:dyDescent="0.25">
      <c r="A12" s="9"/>
      <c r="C12" s="2"/>
      <c r="D12" s="62"/>
      <c r="E12" s="62"/>
      <c r="F12" s="62"/>
      <c r="G12" s="63"/>
      <c r="H12" s="3"/>
    </row>
    <row r="13" spans="1:8" s="4" customFormat="1" ht="33" customHeight="1" x14ac:dyDescent="0.2">
      <c r="A13" s="106" t="s">
        <v>0</v>
      </c>
      <c r="B13" s="108" t="s">
        <v>1</v>
      </c>
      <c r="C13" s="110" t="s">
        <v>3</v>
      </c>
      <c r="D13" s="112" t="s">
        <v>5</v>
      </c>
      <c r="E13" s="112"/>
      <c r="F13" s="112"/>
      <c r="G13" s="104" t="s">
        <v>6</v>
      </c>
      <c r="H13" s="95" t="s">
        <v>2</v>
      </c>
    </row>
    <row r="14" spans="1:8" s="5" customFormat="1" ht="13.5" thickBot="1" x14ac:dyDescent="0.25">
      <c r="A14" s="107"/>
      <c r="B14" s="109"/>
      <c r="C14" s="111"/>
      <c r="D14" s="64" t="s">
        <v>7</v>
      </c>
      <c r="E14" s="64" t="s">
        <v>8</v>
      </c>
      <c r="F14" s="64" t="s">
        <v>9</v>
      </c>
      <c r="G14" s="105"/>
      <c r="H14" s="96"/>
    </row>
    <row r="15" spans="1:8" s="6" customFormat="1" x14ac:dyDescent="0.2">
      <c r="A15" s="99" t="s">
        <v>12</v>
      </c>
      <c r="B15" s="100"/>
      <c r="C15" s="100"/>
      <c r="D15" s="100"/>
      <c r="E15" s="100"/>
      <c r="F15" s="100"/>
      <c r="G15" s="100"/>
      <c r="H15" s="101"/>
    </row>
    <row r="16" spans="1:8" x14ac:dyDescent="0.2">
      <c r="A16" s="102" t="s">
        <v>13</v>
      </c>
      <c r="B16" s="14" t="s">
        <v>14</v>
      </c>
      <c r="C16" s="37">
        <v>200</v>
      </c>
      <c r="D16" s="45">
        <v>5.64</v>
      </c>
      <c r="E16" s="45">
        <v>7.16</v>
      </c>
      <c r="F16" s="45">
        <v>33.42</v>
      </c>
      <c r="G16" s="44">
        <v>220.62</v>
      </c>
      <c r="H16" s="38">
        <v>268</v>
      </c>
    </row>
    <row r="17" spans="1:8" x14ac:dyDescent="0.2">
      <c r="A17" s="102"/>
      <c r="B17" s="14" t="s">
        <v>15</v>
      </c>
      <c r="C17" s="37">
        <v>100</v>
      </c>
      <c r="D17" s="45">
        <v>7.63</v>
      </c>
      <c r="E17" s="45">
        <v>6.47</v>
      </c>
      <c r="F17" s="45">
        <v>40</v>
      </c>
      <c r="G17" s="44">
        <v>276.37</v>
      </c>
      <c r="H17" s="38">
        <v>574</v>
      </c>
    </row>
    <row r="18" spans="1:8" x14ac:dyDescent="0.2">
      <c r="A18" s="102"/>
      <c r="B18" s="14" t="s">
        <v>16</v>
      </c>
      <c r="C18" s="37">
        <v>200</v>
      </c>
      <c r="D18" s="45">
        <v>0.2</v>
      </c>
      <c r="E18" s="45">
        <v>0</v>
      </c>
      <c r="F18" s="45">
        <v>7.02</v>
      </c>
      <c r="G18" s="44">
        <v>28.46</v>
      </c>
      <c r="H18" s="38">
        <v>493</v>
      </c>
    </row>
    <row r="19" spans="1:8" s="6" customFormat="1" x14ac:dyDescent="0.2">
      <c r="A19" s="102" t="s">
        <v>17</v>
      </c>
      <c r="B19" s="103"/>
      <c r="C19" s="15">
        <f>SUM(C16:C18)</f>
        <v>500</v>
      </c>
      <c r="D19" s="65">
        <f>SUM(D16:D18)</f>
        <v>13.469999999999999</v>
      </c>
      <c r="E19" s="65">
        <f>SUM(E16:E18)</f>
        <v>13.629999999999999</v>
      </c>
      <c r="F19" s="65">
        <f>SUM(F16:F18)</f>
        <v>80.44</v>
      </c>
      <c r="G19" s="65">
        <f>SUM(G16:G18)</f>
        <v>525.45000000000005</v>
      </c>
      <c r="H19" s="33"/>
    </row>
    <row r="20" spans="1:8" x14ac:dyDescent="0.2">
      <c r="A20" s="102" t="s">
        <v>18</v>
      </c>
      <c r="B20" s="14" t="s">
        <v>19</v>
      </c>
      <c r="C20" s="37">
        <v>200</v>
      </c>
      <c r="D20" s="45">
        <v>1.8</v>
      </c>
      <c r="E20" s="45">
        <v>5.28</v>
      </c>
      <c r="F20" s="45">
        <v>13.54</v>
      </c>
      <c r="G20" s="44">
        <v>87.08</v>
      </c>
      <c r="H20" s="38">
        <v>131</v>
      </c>
    </row>
    <row r="21" spans="1:8" x14ac:dyDescent="0.2">
      <c r="A21" s="102"/>
      <c r="B21" s="14" t="s">
        <v>20</v>
      </c>
      <c r="C21" s="37">
        <v>240</v>
      </c>
      <c r="D21" s="45">
        <v>11.64</v>
      </c>
      <c r="E21" s="45">
        <v>20.38</v>
      </c>
      <c r="F21" s="45">
        <v>65.819999999999993</v>
      </c>
      <c r="G21" s="44">
        <v>437.33</v>
      </c>
      <c r="H21" s="38">
        <v>265</v>
      </c>
    </row>
    <row r="22" spans="1:8" x14ac:dyDescent="0.2">
      <c r="A22" s="102"/>
      <c r="B22" s="14" t="s">
        <v>21</v>
      </c>
      <c r="C22" s="37">
        <v>200</v>
      </c>
      <c r="D22" s="45">
        <v>0.08</v>
      </c>
      <c r="E22" s="45">
        <v>0</v>
      </c>
      <c r="F22" s="45">
        <v>10.62</v>
      </c>
      <c r="G22" s="44">
        <v>40.44</v>
      </c>
      <c r="H22" s="38">
        <v>508</v>
      </c>
    </row>
    <row r="23" spans="1:8" x14ac:dyDescent="0.2">
      <c r="A23" s="102"/>
      <c r="B23" s="14" t="s">
        <v>22</v>
      </c>
      <c r="C23" s="37">
        <v>30</v>
      </c>
      <c r="D23" s="45">
        <v>1.98</v>
      </c>
      <c r="E23" s="45">
        <v>0.36</v>
      </c>
      <c r="F23" s="45">
        <v>10.02</v>
      </c>
      <c r="G23" s="44">
        <v>52.2</v>
      </c>
      <c r="H23" s="38">
        <v>109</v>
      </c>
    </row>
    <row r="24" spans="1:8" x14ac:dyDescent="0.2">
      <c r="A24" s="102"/>
      <c r="B24" s="14" t="s">
        <v>23</v>
      </c>
      <c r="C24" s="37">
        <v>30</v>
      </c>
      <c r="D24" s="45">
        <v>2.37</v>
      </c>
      <c r="E24" s="45">
        <v>0.3</v>
      </c>
      <c r="F24" s="45">
        <v>14.76</v>
      </c>
      <c r="G24" s="44">
        <v>70.5</v>
      </c>
      <c r="H24" s="38">
        <v>108</v>
      </c>
    </row>
    <row r="25" spans="1:8" s="6" customFormat="1" x14ac:dyDescent="0.2">
      <c r="A25" s="102" t="s">
        <v>24</v>
      </c>
      <c r="B25" s="103"/>
      <c r="C25" s="15">
        <f>SUM(C20:C24)</f>
        <v>700</v>
      </c>
      <c r="D25" s="65">
        <f>SUM(D20:D24)</f>
        <v>17.87</v>
      </c>
      <c r="E25" s="65">
        <f>SUM(E20:E24)</f>
        <v>26.32</v>
      </c>
      <c r="F25" s="65">
        <f>SUM(F20:F24)</f>
        <v>114.75999999999999</v>
      </c>
      <c r="G25" s="65">
        <f>SUM(G20:G24)</f>
        <v>687.55</v>
      </c>
      <c r="H25" s="33"/>
    </row>
    <row r="26" spans="1:8" x14ac:dyDescent="0.2">
      <c r="A26" s="102" t="s">
        <v>25</v>
      </c>
      <c r="B26" s="14" t="s">
        <v>26</v>
      </c>
      <c r="C26" s="37">
        <v>200</v>
      </c>
      <c r="D26" s="45">
        <v>0</v>
      </c>
      <c r="E26" s="45">
        <v>0</v>
      </c>
      <c r="F26" s="45">
        <v>14</v>
      </c>
      <c r="G26" s="44">
        <v>95</v>
      </c>
      <c r="H26" s="38">
        <v>614</v>
      </c>
    </row>
    <row r="27" spans="1:8" ht="25.5" x14ac:dyDescent="0.2">
      <c r="A27" s="102"/>
      <c r="B27" s="14" t="s">
        <v>28</v>
      </c>
      <c r="C27" s="37">
        <v>100</v>
      </c>
      <c r="D27" s="45">
        <v>7.54</v>
      </c>
      <c r="E27" s="45">
        <v>7.87</v>
      </c>
      <c r="F27" s="45">
        <v>29.16</v>
      </c>
      <c r="G27" s="44">
        <v>235.4</v>
      </c>
      <c r="H27" s="32" t="s">
        <v>27</v>
      </c>
    </row>
    <row r="28" spans="1:8" s="6" customFormat="1" x14ac:dyDescent="0.2">
      <c r="A28" s="102" t="s">
        <v>29</v>
      </c>
      <c r="B28" s="103"/>
      <c r="C28" s="15">
        <f>SUM(C26:C27)</f>
        <v>300</v>
      </c>
      <c r="D28" s="65">
        <f>SUM(D26:D27)</f>
        <v>7.54</v>
      </c>
      <c r="E28" s="65">
        <f>SUM(E26:E27)</f>
        <v>7.87</v>
      </c>
      <c r="F28" s="65">
        <f>SUM(F26:F27)</f>
        <v>43.16</v>
      </c>
      <c r="G28" s="65">
        <f>SUM(G26:G27)</f>
        <v>330.4</v>
      </c>
      <c r="H28" s="33"/>
    </row>
    <row r="29" spans="1:8" s="6" customFormat="1" ht="13.5" thickBot="1" x14ac:dyDescent="0.25">
      <c r="A29" s="113" t="s">
        <v>30</v>
      </c>
      <c r="B29" s="114"/>
      <c r="C29" s="16">
        <f>C19+C25+C28</f>
        <v>1500</v>
      </c>
      <c r="D29" s="66">
        <f>D19+D25+D28</f>
        <v>38.880000000000003</v>
      </c>
      <c r="E29" s="66">
        <f>E19+E25+E28</f>
        <v>47.82</v>
      </c>
      <c r="F29" s="66">
        <f>F19+F25+F28</f>
        <v>238.35999999999999</v>
      </c>
      <c r="G29" s="66">
        <f>G19+G25+G28</f>
        <v>1543.4</v>
      </c>
      <c r="H29" s="34"/>
    </row>
    <row r="30" spans="1:8" s="6" customFormat="1" x14ac:dyDescent="0.2">
      <c r="A30" s="115" t="s">
        <v>31</v>
      </c>
      <c r="B30" s="116"/>
      <c r="C30" s="116"/>
      <c r="D30" s="116"/>
      <c r="E30" s="116"/>
      <c r="F30" s="116"/>
      <c r="G30" s="116"/>
      <c r="H30" s="117"/>
    </row>
    <row r="31" spans="1:8" x14ac:dyDescent="0.2">
      <c r="A31" s="102" t="s">
        <v>13</v>
      </c>
      <c r="B31" s="14" t="s">
        <v>32</v>
      </c>
      <c r="C31" s="37">
        <v>200</v>
      </c>
      <c r="D31" s="45">
        <v>20.12</v>
      </c>
      <c r="E31" s="45">
        <v>12.56</v>
      </c>
      <c r="F31" s="45">
        <v>39.04</v>
      </c>
      <c r="G31" s="44">
        <v>347.48</v>
      </c>
      <c r="H31" s="38">
        <v>117</v>
      </c>
    </row>
    <row r="32" spans="1:8" x14ac:dyDescent="0.2">
      <c r="A32" s="102"/>
      <c r="B32" s="14" t="s">
        <v>33</v>
      </c>
      <c r="C32" s="37">
        <v>100</v>
      </c>
      <c r="D32" s="45">
        <v>8.4</v>
      </c>
      <c r="E32" s="45">
        <v>7.97</v>
      </c>
      <c r="F32" s="45">
        <v>38.06</v>
      </c>
      <c r="G32" s="44">
        <v>318</v>
      </c>
      <c r="H32" s="38">
        <v>564</v>
      </c>
    </row>
    <row r="33" spans="1:8" x14ac:dyDescent="0.2">
      <c r="A33" s="102"/>
      <c r="B33" s="14" t="s">
        <v>34</v>
      </c>
      <c r="C33" s="37">
        <v>200</v>
      </c>
      <c r="D33" s="45">
        <v>0.26</v>
      </c>
      <c r="E33" s="45">
        <v>0</v>
      </c>
      <c r="F33" s="45">
        <v>7.24</v>
      </c>
      <c r="G33" s="44">
        <v>30.84</v>
      </c>
      <c r="H33" s="38">
        <v>494</v>
      </c>
    </row>
    <row r="34" spans="1:8" s="6" customFormat="1" x14ac:dyDescent="0.2">
      <c r="A34" s="102" t="s">
        <v>17</v>
      </c>
      <c r="B34" s="103"/>
      <c r="C34" s="15">
        <f>SUM(C31:C33)</f>
        <v>500</v>
      </c>
      <c r="D34" s="65">
        <f>SUM(D31:D33)</f>
        <v>28.780000000000005</v>
      </c>
      <c r="E34" s="65">
        <f>SUM(E31:E33)</f>
        <v>20.53</v>
      </c>
      <c r="F34" s="65">
        <f>SUM(F31:F33)</f>
        <v>84.339999999999989</v>
      </c>
      <c r="G34" s="65">
        <f>SUM(G31:G33)</f>
        <v>696.32</v>
      </c>
      <c r="H34" s="33"/>
    </row>
    <row r="35" spans="1:8" ht="25.5" x14ac:dyDescent="0.2">
      <c r="A35" s="102" t="s">
        <v>18</v>
      </c>
      <c r="B35" s="14" t="s">
        <v>35</v>
      </c>
      <c r="C35" s="37">
        <v>200</v>
      </c>
      <c r="D35" s="45">
        <v>2.16</v>
      </c>
      <c r="E35" s="45">
        <v>4.28</v>
      </c>
      <c r="F35" s="45">
        <v>15.06</v>
      </c>
      <c r="G35" s="44">
        <v>89</v>
      </c>
      <c r="H35" s="38">
        <v>147</v>
      </c>
    </row>
    <row r="36" spans="1:8" x14ac:dyDescent="0.2">
      <c r="A36" s="102"/>
      <c r="B36" s="14" t="s">
        <v>36</v>
      </c>
      <c r="C36" s="37">
        <v>90</v>
      </c>
      <c r="D36" s="45">
        <v>12.03</v>
      </c>
      <c r="E36" s="45">
        <v>11.65</v>
      </c>
      <c r="F36" s="45">
        <v>12.1</v>
      </c>
      <c r="G36" s="44">
        <v>196.5</v>
      </c>
      <c r="H36" s="38">
        <v>405</v>
      </c>
    </row>
    <row r="37" spans="1:8" x14ac:dyDescent="0.2">
      <c r="A37" s="102"/>
      <c r="B37" s="14" t="s">
        <v>37</v>
      </c>
      <c r="C37" s="37">
        <v>150</v>
      </c>
      <c r="D37" s="45">
        <v>7.61</v>
      </c>
      <c r="E37" s="45">
        <v>6.42</v>
      </c>
      <c r="F37" s="45">
        <v>42.02</v>
      </c>
      <c r="G37" s="44">
        <v>218.52</v>
      </c>
      <c r="H37" s="38">
        <v>243</v>
      </c>
    </row>
    <row r="38" spans="1:8" x14ac:dyDescent="0.2">
      <c r="A38" s="102"/>
      <c r="B38" s="14" t="s">
        <v>39</v>
      </c>
      <c r="C38" s="37">
        <v>200</v>
      </c>
      <c r="D38" s="45">
        <v>1.92</v>
      </c>
      <c r="E38" s="45">
        <v>0.12</v>
      </c>
      <c r="F38" s="45">
        <v>25.86</v>
      </c>
      <c r="G38" s="44">
        <v>112.36</v>
      </c>
      <c r="H38" s="32" t="s">
        <v>38</v>
      </c>
    </row>
    <row r="39" spans="1:8" x14ac:dyDescent="0.2">
      <c r="A39" s="102"/>
      <c r="B39" s="14" t="s">
        <v>23</v>
      </c>
      <c r="C39" s="37">
        <v>30</v>
      </c>
      <c r="D39" s="45">
        <v>2.37</v>
      </c>
      <c r="E39" s="45">
        <v>0.3</v>
      </c>
      <c r="F39" s="45">
        <v>14.76</v>
      </c>
      <c r="G39" s="44">
        <v>70.5</v>
      </c>
      <c r="H39" s="38">
        <v>108</v>
      </c>
    </row>
    <row r="40" spans="1:8" x14ac:dyDescent="0.2">
      <c r="A40" s="102"/>
      <c r="B40" s="14" t="s">
        <v>22</v>
      </c>
      <c r="C40" s="37">
        <v>30</v>
      </c>
      <c r="D40" s="45">
        <v>1.98</v>
      </c>
      <c r="E40" s="45">
        <v>0.36</v>
      </c>
      <c r="F40" s="45">
        <v>10.02</v>
      </c>
      <c r="G40" s="44">
        <v>52.2</v>
      </c>
      <c r="H40" s="38">
        <v>109</v>
      </c>
    </row>
    <row r="41" spans="1:8" s="6" customFormat="1" x14ac:dyDescent="0.2">
      <c r="A41" s="102" t="s">
        <v>24</v>
      </c>
      <c r="B41" s="103"/>
      <c r="C41" s="15">
        <f>SUM(C35:C40)</f>
        <v>700</v>
      </c>
      <c r="D41" s="65">
        <f>SUM(D35:D40)</f>
        <v>28.07</v>
      </c>
      <c r="E41" s="65">
        <f>SUM(E35:E40)</f>
        <v>23.130000000000003</v>
      </c>
      <c r="F41" s="65">
        <f>SUM(F35:F40)</f>
        <v>119.82000000000001</v>
      </c>
      <c r="G41" s="65">
        <f>SUM(G35:G40)</f>
        <v>739.08</v>
      </c>
      <c r="H41" s="33"/>
    </row>
    <row r="42" spans="1:8" x14ac:dyDescent="0.2">
      <c r="A42" s="102" t="s">
        <v>25</v>
      </c>
      <c r="B42" s="14" t="s">
        <v>41</v>
      </c>
      <c r="C42" s="37">
        <v>200</v>
      </c>
      <c r="D42" s="45">
        <v>5.4</v>
      </c>
      <c r="E42" s="45">
        <v>7</v>
      </c>
      <c r="F42" s="45">
        <v>21.6</v>
      </c>
      <c r="G42" s="44">
        <v>158</v>
      </c>
      <c r="H42" s="32" t="s">
        <v>40</v>
      </c>
    </row>
    <row r="43" spans="1:8" ht="25.5" x14ac:dyDescent="0.2">
      <c r="A43" s="102"/>
      <c r="B43" s="14" t="s">
        <v>43</v>
      </c>
      <c r="C43" s="37">
        <v>100</v>
      </c>
      <c r="D43" s="45">
        <v>9.89</v>
      </c>
      <c r="E43" s="45">
        <v>10.73</v>
      </c>
      <c r="F43" s="45">
        <v>20.07</v>
      </c>
      <c r="G43" s="44">
        <v>217.04</v>
      </c>
      <c r="H43" s="32" t="s">
        <v>42</v>
      </c>
    </row>
    <row r="44" spans="1:8" s="6" customFormat="1" x14ac:dyDescent="0.2">
      <c r="A44" s="102" t="s">
        <v>29</v>
      </c>
      <c r="B44" s="103"/>
      <c r="C44" s="15">
        <f>SUM(C42:C43)</f>
        <v>300</v>
      </c>
      <c r="D44" s="65">
        <f>SUM(D42:D43)</f>
        <v>15.290000000000001</v>
      </c>
      <c r="E44" s="65">
        <f>SUM(E42:E43)</f>
        <v>17.73</v>
      </c>
      <c r="F44" s="65">
        <f>SUM(F42:F43)</f>
        <v>41.67</v>
      </c>
      <c r="G44" s="65">
        <f>SUM(G42:G43)</f>
        <v>375.03999999999996</v>
      </c>
      <c r="H44" s="33"/>
    </row>
    <row r="45" spans="1:8" s="6" customFormat="1" ht="13.5" thickBot="1" x14ac:dyDescent="0.25">
      <c r="A45" s="113" t="s">
        <v>30</v>
      </c>
      <c r="B45" s="114"/>
      <c r="C45" s="16">
        <f>C34+C41+C44</f>
        <v>1500</v>
      </c>
      <c r="D45" s="66">
        <f>D34+D41+D44</f>
        <v>72.140000000000015</v>
      </c>
      <c r="E45" s="66">
        <f>E34+E41+E44</f>
        <v>61.39</v>
      </c>
      <c r="F45" s="66">
        <f>F34+F41+F44</f>
        <v>245.82999999999998</v>
      </c>
      <c r="G45" s="66">
        <f>G34+G41+G44</f>
        <v>1810.44</v>
      </c>
      <c r="H45" s="34"/>
    </row>
    <row r="46" spans="1:8" s="6" customFormat="1" x14ac:dyDescent="0.2">
      <c r="A46" s="115" t="s">
        <v>44</v>
      </c>
      <c r="B46" s="116"/>
      <c r="C46" s="116"/>
      <c r="D46" s="116"/>
      <c r="E46" s="116"/>
      <c r="F46" s="116"/>
      <c r="G46" s="116"/>
      <c r="H46" s="117"/>
    </row>
    <row r="47" spans="1:8" x14ac:dyDescent="0.2">
      <c r="A47" s="102" t="s">
        <v>13</v>
      </c>
      <c r="B47" s="14" t="s">
        <v>45</v>
      </c>
      <c r="C47" s="37">
        <v>200</v>
      </c>
      <c r="D47" s="45">
        <v>7.82</v>
      </c>
      <c r="E47" s="45">
        <v>7.04</v>
      </c>
      <c r="F47" s="45">
        <v>40.6</v>
      </c>
      <c r="G47" s="44">
        <v>257.32</v>
      </c>
      <c r="H47" s="38">
        <v>250</v>
      </c>
    </row>
    <row r="48" spans="1:8" x14ac:dyDescent="0.2">
      <c r="A48" s="102"/>
      <c r="B48" s="14" t="s">
        <v>46</v>
      </c>
      <c r="C48" s="37">
        <v>100</v>
      </c>
      <c r="D48" s="45">
        <v>7.83</v>
      </c>
      <c r="E48" s="45">
        <v>4.72</v>
      </c>
      <c r="F48" s="45">
        <v>40.19</v>
      </c>
      <c r="G48" s="44">
        <v>276.61</v>
      </c>
      <c r="H48" s="38">
        <v>270</v>
      </c>
    </row>
    <row r="49" spans="1:16" x14ac:dyDescent="0.2">
      <c r="A49" s="102"/>
      <c r="B49" s="14" t="s">
        <v>16</v>
      </c>
      <c r="C49" s="37">
        <v>200</v>
      </c>
      <c r="D49" s="45">
        <v>0.2</v>
      </c>
      <c r="E49" s="45">
        <v>0</v>
      </c>
      <c r="F49" s="45">
        <v>7.02</v>
      </c>
      <c r="G49" s="44">
        <v>28.46</v>
      </c>
      <c r="H49" s="38">
        <v>493</v>
      </c>
      <c r="J49" s="12"/>
      <c r="K49" s="12"/>
      <c r="L49" s="12"/>
      <c r="M49" s="12"/>
      <c r="N49" s="12"/>
      <c r="O49" s="12"/>
      <c r="P49" s="12"/>
    </row>
    <row r="50" spans="1:16" s="6" customFormat="1" x14ac:dyDescent="0.2">
      <c r="A50" s="102" t="s">
        <v>17</v>
      </c>
      <c r="B50" s="103"/>
      <c r="C50" s="15">
        <v>500</v>
      </c>
      <c r="D50" s="67">
        <v>15.85</v>
      </c>
      <c r="E50" s="67">
        <v>9.76</v>
      </c>
      <c r="F50" s="67">
        <v>101.80999999999999</v>
      </c>
      <c r="G50" s="65">
        <v>562.3900000000001</v>
      </c>
      <c r="H50" s="33"/>
      <c r="J50" s="13"/>
      <c r="K50" s="13"/>
      <c r="L50" s="13"/>
      <c r="M50" s="13"/>
      <c r="N50" s="13"/>
      <c r="O50" s="13"/>
      <c r="P50" s="13"/>
    </row>
    <row r="51" spans="1:16" ht="25.5" x14ac:dyDescent="0.2">
      <c r="A51" s="102" t="s">
        <v>18</v>
      </c>
      <c r="B51" s="14" t="s">
        <v>48</v>
      </c>
      <c r="C51" s="37">
        <v>200</v>
      </c>
      <c r="D51" s="45">
        <v>4.5</v>
      </c>
      <c r="E51" s="45">
        <v>5.54</v>
      </c>
      <c r="F51" s="45">
        <v>17.28</v>
      </c>
      <c r="G51" s="44">
        <v>128.22</v>
      </c>
      <c r="H51" s="32" t="s">
        <v>47</v>
      </c>
      <c r="J51" s="12"/>
      <c r="K51" s="12"/>
      <c r="L51" s="12"/>
      <c r="M51" s="12"/>
      <c r="N51" s="12"/>
      <c r="O51" s="12"/>
      <c r="P51" s="12"/>
    </row>
    <row r="52" spans="1:16" x14ac:dyDescent="0.2">
      <c r="A52" s="102"/>
      <c r="B52" s="14" t="s">
        <v>50</v>
      </c>
      <c r="C52" s="37" t="s">
        <v>105</v>
      </c>
      <c r="D52" s="45">
        <v>10.36</v>
      </c>
      <c r="E52" s="45">
        <v>10.3</v>
      </c>
      <c r="F52" s="45">
        <f>12.93+1.07</f>
        <v>14</v>
      </c>
      <c r="G52" s="45">
        <f>144.37+11.5</f>
        <v>155.87</v>
      </c>
      <c r="H52" s="32" t="s">
        <v>49</v>
      </c>
      <c r="J52" s="19"/>
      <c r="K52" s="20"/>
      <c r="L52" s="20"/>
      <c r="M52" s="20"/>
      <c r="N52" s="19"/>
      <c r="O52" s="12"/>
      <c r="P52" s="12"/>
    </row>
    <row r="53" spans="1:16" x14ac:dyDescent="0.2">
      <c r="A53" s="102"/>
      <c r="B53" s="14" t="s">
        <v>51</v>
      </c>
      <c r="C53" s="37">
        <v>150</v>
      </c>
      <c r="D53" s="45">
        <v>5.8</v>
      </c>
      <c r="E53" s="45">
        <v>7.91</v>
      </c>
      <c r="F53" s="45">
        <v>45.65</v>
      </c>
      <c r="G53" s="44">
        <v>291.2</v>
      </c>
      <c r="H53" s="38">
        <v>291</v>
      </c>
      <c r="J53" s="12"/>
      <c r="K53" s="12"/>
      <c r="L53" s="12"/>
      <c r="M53" s="12"/>
      <c r="N53" s="12"/>
      <c r="O53" s="12"/>
      <c r="P53" s="12"/>
    </row>
    <row r="54" spans="1:16" x14ac:dyDescent="0.2">
      <c r="A54" s="102"/>
      <c r="B54" s="14" t="s">
        <v>52</v>
      </c>
      <c r="C54" s="37">
        <v>200</v>
      </c>
      <c r="D54" s="45">
        <v>0.32</v>
      </c>
      <c r="E54" s="45">
        <v>0.14000000000000001</v>
      </c>
      <c r="F54" s="45">
        <v>11.46</v>
      </c>
      <c r="G54" s="44">
        <v>48.32</v>
      </c>
      <c r="H54" s="38">
        <v>519</v>
      </c>
      <c r="J54" s="12"/>
      <c r="K54" s="12"/>
      <c r="L54" s="12"/>
      <c r="M54" s="12"/>
      <c r="N54" s="12"/>
      <c r="O54" s="12"/>
      <c r="P54" s="12"/>
    </row>
    <row r="55" spans="1:16" x14ac:dyDescent="0.2">
      <c r="A55" s="102"/>
      <c r="B55" s="14" t="s">
        <v>23</v>
      </c>
      <c r="C55" s="37">
        <v>30</v>
      </c>
      <c r="D55" s="45">
        <v>2.37</v>
      </c>
      <c r="E55" s="45">
        <v>0.3</v>
      </c>
      <c r="F55" s="45">
        <v>14.76</v>
      </c>
      <c r="G55" s="44">
        <v>70.5</v>
      </c>
      <c r="H55" s="38">
        <v>108</v>
      </c>
      <c r="J55" s="12"/>
      <c r="K55" s="12"/>
      <c r="L55" s="12"/>
      <c r="M55" s="12"/>
      <c r="N55" s="12"/>
      <c r="O55" s="12"/>
      <c r="P55" s="12"/>
    </row>
    <row r="56" spans="1:16" x14ac:dyDescent="0.2">
      <c r="A56" s="102"/>
      <c r="B56" s="14" t="s">
        <v>22</v>
      </c>
      <c r="C56" s="37">
        <v>30</v>
      </c>
      <c r="D56" s="45">
        <v>1.98</v>
      </c>
      <c r="E56" s="45">
        <v>0.36</v>
      </c>
      <c r="F56" s="45">
        <v>10.02</v>
      </c>
      <c r="G56" s="44">
        <v>52.2</v>
      </c>
      <c r="H56" s="38">
        <v>109</v>
      </c>
    </row>
    <row r="57" spans="1:16" s="6" customFormat="1" x14ac:dyDescent="0.2">
      <c r="A57" s="102" t="s">
        <v>24</v>
      </c>
      <c r="B57" s="103"/>
      <c r="C57" s="15">
        <f>SUM(C53:C56)+200+90+20</f>
        <v>720</v>
      </c>
      <c r="D57" s="67">
        <f>SUM(D51:D56)</f>
        <v>25.330000000000002</v>
      </c>
      <c r="E57" s="67">
        <f t="shared" ref="E57:G57" si="0">SUM(E51:E56)</f>
        <v>24.55</v>
      </c>
      <c r="F57" s="67">
        <f t="shared" si="0"/>
        <v>113.17000000000002</v>
      </c>
      <c r="G57" s="67">
        <f t="shared" si="0"/>
        <v>746.31000000000006</v>
      </c>
      <c r="H57" s="33"/>
    </row>
    <row r="58" spans="1:16" x14ac:dyDescent="0.2">
      <c r="A58" s="102" t="s">
        <v>25</v>
      </c>
      <c r="B58" s="14" t="s">
        <v>21</v>
      </c>
      <c r="C58" s="37">
        <v>200</v>
      </c>
      <c r="D58" s="45">
        <v>0.08</v>
      </c>
      <c r="E58" s="45">
        <v>0</v>
      </c>
      <c r="F58" s="45">
        <v>10.62</v>
      </c>
      <c r="G58" s="44">
        <v>40.44</v>
      </c>
      <c r="H58" s="38">
        <v>508</v>
      </c>
    </row>
    <row r="59" spans="1:16" x14ac:dyDescent="0.2">
      <c r="A59" s="102"/>
      <c r="B59" s="14" t="s">
        <v>53</v>
      </c>
      <c r="C59" s="37">
        <v>100</v>
      </c>
      <c r="D59" s="45">
        <v>7.3</v>
      </c>
      <c r="E59" s="45">
        <v>7.09</v>
      </c>
      <c r="F59" s="45">
        <v>20.12</v>
      </c>
      <c r="G59" s="44">
        <v>206.93</v>
      </c>
      <c r="H59" s="38">
        <v>540</v>
      </c>
    </row>
    <row r="60" spans="1:16" s="6" customFormat="1" x14ac:dyDescent="0.2">
      <c r="A60" s="102" t="s">
        <v>29</v>
      </c>
      <c r="B60" s="103"/>
      <c r="C60" s="15">
        <f>SUM(C58:C59)</f>
        <v>300</v>
      </c>
      <c r="D60" s="67">
        <f>SUM(D58:D59)</f>
        <v>7.38</v>
      </c>
      <c r="E60" s="67">
        <f t="shared" ref="E60:G60" si="1">SUM(E58:E59)</f>
        <v>7.09</v>
      </c>
      <c r="F60" s="67">
        <f t="shared" si="1"/>
        <v>30.740000000000002</v>
      </c>
      <c r="G60" s="67">
        <f t="shared" si="1"/>
        <v>247.37</v>
      </c>
      <c r="H60" s="33"/>
    </row>
    <row r="61" spans="1:16" s="6" customFormat="1" ht="13.5" thickBot="1" x14ac:dyDescent="0.25">
      <c r="A61" s="113" t="s">
        <v>30</v>
      </c>
      <c r="B61" s="114"/>
      <c r="C61" s="16">
        <f>C60+C57+C50</f>
        <v>1520</v>
      </c>
      <c r="D61" s="66">
        <f>D60+D57+D50</f>
        <v>48.56</v>
      </c>
      <c r="E61" s="66">
        <f>E60+E57+E50</f>
        <v>41.4</v>
      </c>
      <c r="F61" s="66">
        <f>F60+F57+F50</f>
        <v>245.72000000000003</v>
      </c>
      <c r="G61" s="66">
        <f>G60+G57+G50</f>
        <v>1556.0700000000002</v>
      </c>
      <c r="H61" s="34"/>
    </row>
    <row r="62" spans="1:16" s="6" customFormat="1" x14ac:dyDescent="0.2">
      <c r="A62" s="115" t="s">
        <v>54</v>
      </c>
      <c r="B62" s="116"/>
      <c r="C62" s="116"/>
      <c r="D62" s="116"/>
      <c r="E62" s="116"/>
      <c r="F62" s="116"/>
      <c r="G62" s="116"/>
      <c r="H62" s="117"/>
    </row>
    <row r="63" spans="1:16" x14ac:dyDescent="0.2">
      <c r="A63" s="118" t="s">
        <v>13</v>
      </c>
      <c r="B63" s="75" t="s">
        <v>55</v>
      </c>
      <c r="C63" s="76">
        <v>200</v>
      </c>
      <c r="D63" s="45">
        <v>7.16</v>
      </c>
      <c r="E63" s="45">
        <v>15.4</v>
      </c>
      <c r="F63" s="45">
        <v>28.8</v>
      </c>
      <c r="G63" s="44">
        <v>291.89999999999998</v>
      </c>
      <c r="H63" s="77">
        <v>266</v>
      </c>
    </row>
    <row r="64" spans="1:16" x14ac:dyDescent="0.2">
      <c r="A64" s="118"/>
      <c r="B64" s="75" t="s">
        <v>140</v>
      </c>
      <c r="C64" s="44">
        <v>100</v>
      </c>
      <c r="D64" s="45">
        <v>0.4</v>
      </c>
      <c r="E64" s="45">
        <v>0.4</v>
      </c>
      <c r="F64" s="45">
        <v>9.8000000000000007</v>
      </c>
      <c r="G64" s="45">
        <v>47</v>
      </c>
      <c r="H64" s="77">
        <v>112</v>
      </c>
    </row>
    <row r="65" spans="1:8" x14ac:dyDescent="0.2">
      <c r="A65" s="118"/>
      <c r="B65" s="75" t="s">
        <v>34</v>
      </c>
      <c r="C65" s="76">
        <v>200</v>
      </c>
      <c r="D65" s="45">
        <v>0.26</v>
      </c>
      <c r="E65" s="45">
        <v>0</v>
      </c>
      <c r="F65" s="45">
        <v>7.24</v>
      </c>
      <c r="G65" s="44">
        <v>30.84</v>
      </c>
      <c r="H65" s="77">
        <v>494</v>
      </c>
    </row>
    <row r="66" spans="1:8" s="6" customFormat="1" x14ac:dyDescent="0.2">
      <c r="A66" s="118" t="s">
        <v>17</v>
      </c>
      <c r="B66" s="119"/>
      <c r="C66" s="65">
        <f>SUM(C63:C65)</f>
        <v>500</v>
      </c>
      <c r="D66" s="65">
        <f>SUM(D63:D65)</f>
        <v>7.82</v>
      </c>
      <c r="E66" s="65">
        <f>SUM(E63:E65)</f>
        <v>15.8</v>
      </c>
      <c r="F66" s="65">
        <f>SUM(F63:F65)</f>
        <v>45.84</v>
      </c>
      <c r="G66" s="65">
        <f>SUM(G63:G65)</f>
        <v>369.73999999999995</v>
      </c>
      <c r="H66" s="78"/>
    </row>
    <row r="67" spans="1:8" ht="25.5" x14ac:dyDescent="0.2">
      <c r="A67" s="102" t="s">
        <v>18</v>
      </c>
      <c r="B67" s="14" t="s">
        <v>57</v>
      </c>
      <c r="C67" s="37">
        <v>200</v>
      </c>
      <c r="D67" s="45">
        <v>2.2400000000000002</v>
      </c>
      <c r="E67" s="45">
        <v>6.22</v>
      </c>
      <c r="F67" s="45">
        <v>7.4</v>
      </c>
      <c r="G67" s="44">
        <v>77.260000000000005</v>
      </c>
      <c r="H67" s="32" t="s">
        <v>56</v>
      </c>
    </row>
    <row r="68" spans="1:8" x14ac:dyDescent="0.2">
      <c r="A68" s="102"/>
      <c r="B68" s="14" t="s">
        <v>59</v>
      </c>
      <c r="C68" s="37" t="s">
        <v>105</v>
      </c>
      <c r="D68" s="45">
        <v>11.19</v>
      </c>
      <c r="E68" s="45">
        <v>13.25</v>
      </c>
      <c r="F68" s="45">
        <f>10.05+1.07</f>
        <v>11.120000000000001</v>
      </c>
      <c r="G68" s="45">
        <f>134.8+11.5</f>
        <v>146.30000000000001</v>
      </c>
      <c r="H68" s="32" t="s">
        <v>58</v>
      </c>
    </row>
    <row r="69" spans="1:8" x14ac:dyDescent="0.2">
      <c r="A69" s="102"/>
      <c r="B69" s="14" t="s">
        <v>60</v>
      </c>
      <c r="C69" s="37">
        <v>150</v>
      </c>
      <c r="D69" s="45">
        <v>3.87</v>
      </c>
      <c r="E69" s="45">
        <v>6.7</v>
      </c>
      <c r="F69" s="45">
        <v>40.08</v>
      </c>
      <c r="G69" s="44">
        <v>218.03</v>
      </c>
      <c r="H69" s="38">
        <v>414</v>
      </c>
    </row>
    <row r="70" spans="1:8" x14ac:dyDescent="0.2">
      <c r="A70" s="102"/>
      <c r="B70" s="14" t="s">
        <v>21</v>
      </c>
      <c r="C70" s="37">
        <v>200</v>
      </c>
      <c r="D70" s="45">
        <v>0.08</v>
      </c>
      <c r="E70" s="45">
        <v>0</v>
      </c>
      <c r="F70" s="45">
        <v>10.62</v>
      </c>
      <c r="G70" s="44">
        <v>40.44</v>
      </c>
      <c r="H70" s="38">
        <v>508</v>
      </c>
    </row>
    <row r="71" spans="1:8" x14ac:dyDescent="0.2">
      <c r="A71" s="102"/>
      <c r="B71" s="14" t="s">
        <v>23</v>
      </c>
      <c r="C71" s="37">
        <v>30</v>
      </c>
      <c r="D71" s="45">
        <v>2.37</v>
      </c>
      <c r="E71" s="45">
        <v>0.3</v>
      </c>
      <c r="F71" s="45">
        <v>14.76</v>
      </c>
      <c r="G71" s="44">
        <v>70.5</v>
      </c>
      <c r="H71" s="38">
        <v>108</v>
      </c>
    </row>
    <row r="72" spans="1:8" x14ac:dyDescent="0.2">
      <c r="A72" s="102"/>
      <c r="B72" s="14" t="s">
        <v>22</v>
      </c>
      <c r="C72" s="37">
        <v>30</v>
      </c>
      <c r="D72" s="45">
        <v>1.98</v>
      </c>
      <c r="E72" s="45">
        <v>0.36</v>
      </c>
      <c r="F72" s="45">
        <v>10.02</v>
      </c>
      <c r="G72" s="44">
        <v>52.2</v>
      </c>
      <c r="H72" s="38">
        <v>109</v>
      </c>
    </row>
    <row r="73" spans="1:8" s="6" customFormat="1" x14ac:dyDescent="0.2">
      <c r="A73" s="102" t="s">
        <v>24</v>
      </c>
      <c r="B73" s="103"/>
      <c r="C73" s="15">
        <v>720</v>
      </c>
      <c r="D73" s="67">
        <v>28.730000000000004</v>
      </c>
      <c r="E73" s="67">
        <v>12.83</v>
      </c>
      <c r="F73" s="67">
        <v>94</v>
      </c>
      <c r="G73" s="65">
        <v>604.73</v>
      </c>
      <c r="H73" s="33"/>
    </row>
    <row r="74" spans="1:8" x14ac:dyDescent="0.2">
      <c r="A74" s="102" t="s">
        <v>25</v>
      </c>
      <c r="B74" s="14" t="s">
        <v>39</v>
      </c>
      <c r="C74" s="37">
        <v>200</v>
      </c>
      <c r="D74" s="45">
        <v>1.92</v>
      </c>
      <c r="E74" s="45">
        <v>0.12</v>
      </c>
      <c r="F74" s="45">
        <v>15.86</v>
      </c>
      <c r="G74" s="44">
        <v>112.36</v>
      </c>
      <c r="H74" s="32" t="s">
        <v>38</v>
      </c>
    </row>
    <row r="75" spans="1:8" x14ac:dyDescent="0.2">
      <c r="A75" s="102"/>
      <c r="B75" s="14" t="s">
        <v>62</v>
      </c>
      <c r="C75" s="37">
        <v>100</v>
      </c>
      <c r="D75" s="45">
        <v>8.25</v>
      </c>
      <c r="E75" s="45">
        <v>8.0500000000000007</v>
      </c>
      <c r="F75" s="45">
        <v>26.2</v>
      </c>
      <c r="G75" s="44">
        <v>306.49</v>
      </c>
      <c r="H75" s="32" t="s">
        <v>61</v>
      </c>
    </row>
    <row r="76" spans="1:8" s="6" customFormat="1" x14ac:dyDescent="0.2">
      <c r="A76" s="102" t="s">
        <v>29</v>
      </c>
      <c r="B76" s="103"/>
      <c r="C76" s="15">
        <v>300</v>
      </c>
      <c r="D76" s="67">
        <v>10.17</v>
      </c>
      <c r="E76" s="67">
        <v>5.79</v>
      </c>
      <c r="F76" s="67">
        <v>82.07</v>
      </c>
      <c r="G76" s="65">
        <v>418.85</v>
      </c>
      <c r="H76" s="33"/>
    </row>
    <row r="77" spans="1:8" s="6" customFormat="1" ht="13.5" thickBot="1" x14ac:dyDescent="0.25">
      <c r="A77" s="113" t="s">
        <v>30</v>
      </c>
      <c r="B77" s="114"/>
      <c r="C77" s="16">
        <v>1520</v>
      </c>
      <c r="D77" s="68">
        <v>52.22999999999999</v>
      </c>
      <c r="E77" s="68">
        <v>31.979999999999997</v>
      </c>
      <c r="F77" s="68">
        <v>247.88000000000002</v>
      </c>
      <c r="G77" s="66">
        <v>1547.97</v>
      </c>
      <c r="H77" s="34"/>
    </row>
    <row r="78" spans="1:8" s="6" customFormat="1" x14ac:dyDescent="0.2">
      <c r="A78" s="115" t="s">
        <v>63</v>
      </c>
      <c r="B78" s="116"/>
      <c r="C78" s="116"/>
      <c r="D78" s="116"/>
      <c r="E78" s="116"/>
      <c r="F78" s="116"/>
      <c r="G78" s="116"/>
      <c r="H78" s="117"/>
    </row>
    <row r="79" spans="1:8" x14ac:dyDescent="0.2">
      <c r="A79" s="102" t="s">
        <v>13</v>
      </c>
      <c r="B79" s="14" t="s">
        <v>64</v>
      </c>
      <c r="C79" s="37">
        <v>200</v>
      </c>
      <c r="D79" s="45">
        <v>7.92</v>
      </c>
      <c r="E79" s="45">
        <v>7.98</v>
      </c>
      <c r="F79" s="45">
        <v>36.94</v>
      </c>
      <c r="G79" s="44">
        <v>292.26</v>
      </c>
      <c r="H79" s="38">
        <v>267</v>
      </c>
    </row>
    <row r="80" spans="1:8" x14ac:dyDescent="0.2">
      <c r="A80" s="102"/>
      <c r="B80" s="14" t="s">
        <v>15</v>
      </c>
      <c r="C80" s="37">
        <v>100</v>
      </c>
      <c r="D80" s="45">
        <v>7.63</v>
      </c>
      <c r="E80" s="45">
        <v>6.47</v>
      </c>
      <c r="F80" s="45">
        <v>40</v>
      </c>
      <c r="G80" s="44">
        <v>276.37</v>
      </c>
      <c r="H80" s="38">
        <v>574</v>
      </c>
    </row>
    <row r="81" spans="1:8" x14ac:dyDescent="0.2">
      <c r="A81" s="102"/>
      <c r="B81" s="14" t="s">
        <v>16</v>
      </c>
      <c r="C81" s="37">
        <v>200</v>
      </c>
      <c r="D81" s="45">
        <v>0.2</v>
      </c>
      <c r="E81" s="45">
        <v>0</v>
      </c>
      <c r="F81" s="45">
        <v>7.02</v>
      </c>
      <c r="G81" s="44">
        <v>28.46</v>
      </c>
      <c r="H81" s="38">
        <v>493</v>
      </c>
    </row>
    <row r="82" spans="1:8" s="6" customFormat="1" x14ac:dyDescent="0.2">
      <c r="A82" s="102" t="s">
        <v>17</v>
      </c>
      <c r="B82" s="103"/>
      <c r="C82" s="15">
        <f>SUM(C79:C81)</f>
        <v>500</v>
      </c>
      <c r="D82" s="65">
        <f>SUM(D79:D81)</f>
        <v>15.75</v>
      </c>
      <c r="E82" s="65">
        <f>SUM(E79:E81)</f>
        <v>14.45</v>
      </c>
      <c r="F82" s="65">
        <f>SUM(F79:F81)</f>
        <v>83.96</v>
      </c>
      <c r="G82" s="65">
        <f>SUM(G79:G81)</f>
        <v>597.09</v>
      </c>
      <c r="H82" s="33"/>
    </row>
    <row r="83" spans="1:8" ht="25.5" x14ac:dyDescent="0.2">
      <c r="A83" s="102" t="s">
        <v>18</v>
      </c>
      <c r="B83" s="14" t="s">
        <v>66</v>
      </c>
      <c r="C83" s="37">
        <v>200</v>
      </c>
      <c r="D83" s="45">
        <v>2.46</v>
      </c>
      <c r="E83" s="45">
        <v>7.36</v>
      </c>
      <c r="F83" s="45">
        <v>13.94</v>
      </c>
      <c r="G83" s="44">
        <v>155.63999999999999</v>
      </c>
      <c r="H83" s="32" t="s">
        <v>65</v>
      </c>
    </row>
    <row r="84" spans="1:8" x14ac:dyDescent="0.2">
      <c r="A84" s="102"/>
      <c r="B84" s="14" t="s">
        <v>67</v>
      </c>
      <c r="C84" s="37">
        <v>240</v>
      </c>
      <c r="D84" s="45">
        <v>12.06</v>
      </c>
      <c r="E84" s="45">
        <v>15.49</v>
      </c>
      <c r="F84" s="45">
        <v>21.79</v>
      </c>
      <c r="G84" s="44">
        <v>223.42</v>
      </c>
      <c r="H84" s="38">
        <v>407</v>
      </c>
    </row>
    <row r="85" spans="1:8" x14ac:dyDescent="0.2">
      <c r="A85" s="102"/>
      <c r="B85" s="14" t="s">
        <v>69</v>
      </c>
      <c r="C85" s="37">
        <v>200</v>
      </c>
      <c r="D85" s="45">
        <v>0</v>
      </c>
      <c r="E85" s="45">
        <v>0</v>
      </c>
      <c r="F85" s="45">
        <v>19</v>
      </c>
      <c r="G85" s="44">
        <v>75</v>
      </c>
      <c r="H85" s="32" t="s">
        <v>68</v>
      </c>
    </row>
    <row r="86" spans="1:8" x14ac:dyDescent="0.2">
      <c r="A86" s="102"/>
      <c r="B86" s="14" t="s">
        <v>23</v>
      </c>
      <c r="C86" s="37">
        <v>30</v>
      </c>
      <c r="D86" s="45">
        <v>2.37</v>
      </c>
      <c r="E86" s="45">
        <v>0.3</v>
      </c>
      <c r="F86" s="45">
        <v>14.76</v>
      </c>
      <c r="G86" s="44">
        <v>70.5</v>
      </c>
      <c r="H86" s="38">
        <v>108</v>
      </c>
    </row>
    <row r="87" spans="1:8" x14ac:dyDescent="0.2">
      <c r="A87" s="102"/>
      <c r="B87" s="14" t="s">
        <v>22</v>
      </c>
      <c r="C87" s="37">
        <v>30</v>
      </c>
      <c r="D87" s="45">
        <v>1.98</v>
      </c>
      <c r="E87" s="45">
        <v>0.36</v>
      </c>
      <c r="F87" s="45">
        <v>10.02</v>
      </c>
      <c r="G87" s="44">
        <v>52.2</v>
      </c>
      <c r="H87" s="38">
        <v>109</v>
      </c>
    </row>
    <row r="88" spans="1:8" s="6" customFormat="1" x14ac:dyDescent="0.2">
      <c r="A88" s="102" t="s">
        <v>24</v>
      </c>
      <c r="B88" s="103"/>
      <c r="C88" s="15">
        <f>SUM(C83:C87)</f>
        <v>700</v>
      </c>
      <c r="D88" s="65">
        <f>SUM(D83:D87)</f>
        <v>18.87</v>
      </c>
      <c r="E88" s="65">
        <f>SUM(E83:E87)</f>
        <v>23.51</v>
      </c>
      <c r="F88" s="65">
        <f>SUM(F83:F87)</f>
        <v>79.509999999999991</v>
      </c>
      <c r="G88" s="65">
        <f>SUM(G83:G87)</f>
        <v>576.76</v>
      </c>
      <c r="H88" s="33"/>
    </row>
    <row r="89" spans="1:8" ht="25.5" x14ac:dyDescent="0.2">
      <c r="A89" s="102" t="s">
        <v>25</v>
      </c>
      <c r="B89" s="14" t="s">
        <v>70</v>
      </c>
      <c r="C89" s="37">
        <v>200</v>
      </c>
      <c r="D89" s="45">
        <v>0</v>
      </c>
      <c r="E89" s="45">
        <v>0</v>
      </c>
      <c r="F89" s="45">
        <v>6.98</v>
      </c>
      <c r="G89" s="44">
        <v>26.54</v>
      </c>
      <c r="H89" s="38">
        <v>503</v>
      </c>
    </row>
    <row r="90" spans="1:8" ht="25.5" x14ac:dyDescent="0.2">
      <c r="A90" s="102"/>
      <c r="B90" s="91" t="s">
        <v>141</v>
      </c>
      <c r="C90" s="92">
        <v>100</v>
      </c>
      <c r="D90" s="93">
        <v>5.62</v>
      </c>
      <c r="E90" s="93">
        <v>6.4</v>
      </c>
      <c r="F90" s="93">
        <v>32.74</v>
      </c>
      <c r="G90" s="93">
        <v>261.60000000000002</v>
      </c>
      <c r="H90" s="46" t="s">
        <v>142</v>
      </c>
    </row>
    <row r="91" spans="1:8" s="6" customFormat="1" x14ac:dyDescent="0.2">
      <c r="A91" s="102" t="s">
        <v>29</v>
      </c>
      <c r="B91" s="103"/>
      <c r="C91" s="15">
        <f>SUM(C89:C90)</f>
        <v>300</v>
      </c>
      <c r="D91" s="65">
        <f>SUM(D89:D90)</f>
        <v>5.62</v>
      </c>
      <c r="E91" s="65">
        <f>SUM(E89:E90)</f>
        <v>6.4</v>
      </c>
      <c r="F91" s="65">
        <f>SUM(F89:F90)</f>
        <v>39.72</v>
      </c>
      <c r="G91" s="65">
        <f>SUM(G89:G90)</f>
        <v>288.14000000000004</v>
      </c>
      <c r="H91" s="33"/>
    </row>
    <row r="92" spans="1:8" s="6" customFormat="1" ht="13.5" thickBot="1" x14ac:dyDescent="0.25">
      <c r="A92" s="113" t="s">
        <v>30</v>
      </c>
      <c r="B92" s="114"/>
      <c r="C92" s="16">
        <f>C82+C88+C91</f>
        <v>1500</v>
      </c>
      <c r="D92" s="66">
        <f>D82+D88+D91</f>
        <v>40.24</v>
      </c>
      <c r="E92" s="66">
        <f>E82+E88+E91</f>
        <v>44.36</v>
      </c>
      <c r="F92" s="66">
        <f>F82+F88+F91</f>
        <v>203.18999999999997</v>
      </c>
      <c r="G92" s="66">
        <f>G82+G88+G91</f>
        <v>1461.99</v>
      </c>
      <c r="H92" s="34"/>
    </row>
    <row r="93" spans="1:8" s="6" customFormat="1" x14ac:dyDescent="0.2">
      <c r="A93" s="120" t="s">
        <v>127</v>
      </c>
      <c r="B93" s="121"/>
      <c r="C93" s="121"/>
      <c r="D93" s="121"/>
      <c r="E93" s="121"/>
      <c r="F93" s="121"/>
      <c r="G93" s="121"/>
      <c r="H93" s="122"/>
    </row>
    <row r="94" spans="1:8" s="6" customFormat="1" x14ac:dyDescent="0.2">
      <c r="A94" s="113" t="s">
        <v>13</v>
      </c>
      <c r="B94" s="14" t="s">
        <v>128</v>
      </c>
      <c r="C94" s="37">
        <v>200</v>
      </c>
      <c r="D94" s="45">
        <v>4.4400000000000004</v>
      </c>
      <c r="E94" s="45">
        <v>11.28</v>
      </c>
      <c r="F94" s="45">
        <v>15.36</v>
      </c>
      <c r="G94" s="44">
        <v>164.98</v>
      </c>
      <c r="H94" s="38">
        <v>423</v>
      </c>
    </row>
    <row r="95" spans="1:8" s="6" customFormat="1" x14ac:dyDescent="0.2">
      <c r="A95" s="123"/>
      <c r="B95" s="14" t="s">
        <v>82</v>
      </c>
      <c r="C95" s="37">
        <v>100</v>
      </c>
      <c r="D95" s="45">
        <v>8.8699999999999992</v>
      </c>
      <c r="E95" s="45">
        <v>5.68</v>
      </c>
      <c r="F95" s="45">
        <v>21.52</v>
      </c>
      <c r="G95" s="44">
        <v>215.06</v>
      </c>
      <c r="H95" s="38">
        <v>563</v>
      </c>
    </row>
    <row r="96" spans="1:8" s="6" customFormat="1" x14ac:dyDescent="0.2">
      <c r="A96" s="124"/>
      <c r="B96" s="14" t="s">
        <v>34</v>
      </c>
      <c r="C96" s="37">
        <v>200</v>
      </c>
      <c r="D96" s="45">
        <v>0.26</v>
      </c>
      <c r="E96" s="45">
        <v>0</v>
      </c>
      <c r="F96" s="45">
        <v>7.24</v>
      </c>
      <c r="G96" s="44">
        <v>30.84</v>
      </c>
      <c r="H96" s="38">
        <v>494</v>
      </c>
    </row>
    <row r="97" spans="1:8" s="6" customFormat="1" x14ac:dyDescent="0.2">
      <c r="A97" s="125" t="s">
        <v>17</v>
      </c>
      <c r="B97" s="126"/>
      <c r="C97" s="15">
        <f>SUM(C94:C96)</f>
        <v>500</v>
      </c>
      <c r="D97" s="65">
        <f>SUM(D94:D96)</f>
        <v>13.569999999999999</v>
      </c>
      <c r="E97" s="65">
        <f>SUM(E94:E96)</f>
        <v>16.96</v>
      </c>
      <c r="F97" s="65">
        <f>SUM(F94:F96)</f>
        <v>44.12</v>
      </c>
      <c r="G97" s="65">
        <f>SUM(G94:G96)</f>
        <v>410.87999999999994</v>
      </c>
      <c r="H97" s="33"/>
    </row>
    <row r="98" spans="1:8" s="6" customFormat="1" ht="25.5" x14ac:dyDescent="0.2">
      <c r="A98" s="113"/>
      <c r="B98" s="14" t="s">
        <v>129</v>
      </c>
      <c r="C98" s="37">
        <v>200</v>
      </c>
      <c r="D98" s="45">
        <v>2.5</v>
      </c>
      <c r="E98" s="45">
        <v>9.24</v>
      </c>
      <c r="F98" s="45">
        <v>16.940000000000001</v>
      </c>
      <c r="G98" s="44">
        <v>98.6</v>
      </c>
      <c r="H98" s="32" t="s">
        <v>130</v>
      </c>
    </row>
    <row r="99" spans="1:8" s="6" customFormat="1" x14ac:dyDescent="0.2">
      <c r="A99" s="123"/>
      <c r="B99" s="14" t="s">
        <v>36</v>
      </c>
      <c r="C99" s="37">
        <v>90</v>
      </c>
      <c r="D99" s="45">
        <v>12.03</v>
      </c>
      <c r="E99" s="45">
        <v>11.65</v>
      </c>
      <c r="F99" s="45">
        <v>12.1</v>
      </c>
      <c r="G99" s="44">
        <v>196.5</v>
      </c>
      <c r="H99" s="38">
        <v>405</v>
      </c>
    </row>
    <row r="100" spans="1:8" s="6" customFormat="1" x14ac:dyDescent="0.2">
      <c r="A100" s="123"/>
      <c r="B100" s="14" t="s">
        <v>85</v>
      </c>
      <c r="C100" s="37">
        <v>150</v>
      </c>
      <c r="D100" s="45">
        <v>8.64</v>
      </c>
      <c r="E100" s="45">
        <v>7.91</v>
      </c>
      <c r="F100" s="45">
        <v>38.85</v>
      </c>
      <c r="G100" s="44">
        <v>225.67</v>
      </c>
      <c r="H100" s="38">
        <v>237</v>
      </c>
    </row>
    <row r="101" spans="1:8" s="6" customFormat="1" x14ac:dyDescent="0.2">
      <c r="A101" s="123"/>
      <c r="B101" s="14" t="s">
        <v>52</v>
      </c>
      <c r="C101" s="37">
        <v>200</v>
      </c>
      <c r="D101" s="45">
        <v>0.32</v>
      </c>
      <c r="E101" s="45">
        <v>0.14000000000000001</v>
      </c>
      <c r="F101" s="45">
        <v>11.46</v>
      </c>
      <c r="G101" s="44">
        <v>48.32</v>
      </c>
      <c r="H101" s="38">
        <v>519</v>
      </c>
    </row>
    <row r="102" spans="1:8" s="6" customFormat="1" x14ac:dyDescent="0.2">
      <c r="A102" s="123"/>
      <c r="B102" s="14" t="s">
        <v>23</v>
      </c>
      <c r="C102" s="37">
        <v>30</v>
      </c>
      <c r="D102" s="45">
        <v>2.37</v>
      </c>
      <c r="E102" s="45">
        <v>0.3</v>
      </c>
      <c r="F102" s="45">
        <v>14.76</v>
      </c>
      <c r="G102" s="44">
        <v>70.5</v>
      </c>
      <c r="H102" s="38">
        <v>108</v>
      </c>
    </row>
    <row r="103" spans="1:8" s="6" customFormat="1" x14ac:dyDescent="0.2">
      <c r="A103" s="124"/>
      <c r="B103" s="14" t="s">
        <v>22</v>
      </c>
      <c r="C103" s="37">
        <v>30</v>
      </c>
      <c r="D103" s="45">
        <v>1.98</v>
      </c>
      <c r="E103" s="45">
        <v>0.36</v>
      </c>
      <c r="F103" s="45">
        <v>10.02</v>
      </c>
      <c r="G103" s="44">
        <v>52.2</v>
      </c>
      <c r="H103" s="38">
        <v>109</v>
      </c>
    </row>
    <row r="104" spans="1:8" s="6" customFormat="1" x14ac:dyDescent="0.2">
      <c r="A104" s="125" t="s">
        <v>24</v>
      </c>
      <c r="B104" s="126"/>
      <c r="C104" s="15">
        <f>SUM(C98:C103)</f>
        <v>700</v>
      </c>
      <c r="D104" s="65">
        <f>SUM(D98:D103)</f>
        <v>27.840000000000003</v>
      </c>
      <c r="E104" s="65">
        <f>SUM(E98:E103)</f>
        <v>29.6</v>
      </c>
      <c r="F104" s="65">
        <f>SUM(F98:F103)</f>
        <v>104.13</v>
      </c>
      <c r="G104" s="65">
        <f>SUM(G98:G103)</f>
        <v>691.79000000000008</v>
      </c>
      <c r="H104" s="33"/>
    </row>
    <row r="105" spans="1:8" s="6" customFormat="1" x14ac:dyDescent="0.2">
      <c r="A105" s="113" t="s">
        <v>25</v>
      </c>
      <c r="B105" s="75" t="s">
        <v>131</v>
      </c>
      <c r="C105" s="76">
        <v>200</v>
      </c>
      <c r="D105" s="45">
        <v>0.3</v>
      </c>
      <c r="E105" s="45">
        <v>0.12</v>
      </c>
      <c r="F105" s="45">
        <v>9.18</v>
      </c>
      <c r="G105" s="44">
        <v>39.74</v>
      </c>
      <c r="H105" s="46" t="s">
        <v>132</v>
      </c>
    </row>
    <row r="106" spans="1:8" s="6" customFormat="1" x14ac:dyDescent="0.2">
      <c r="A106" s="124"/>
      <c r="B106" s="75" t="s">
        <v>133</v>
      </c>
      <c r="C106" s="76">
        <v>100</v>
      </c>
      <c r="D106" s="45">
        <v>9.7100000000000009</v>
      </c>
      <c r="E106" s="45">
        <v>3.18</v>
      </c>
      <c r="F106" s="45">
        <v>72.33</v>
      </c>
      <c r="G106" s="44">
        <v>355.15</v>
      </c>
      <c r="H106" s="77">
        <v>573</v>
      </c>
    </row>
    <row r="107" spans="1:8" s="6" customFormat="1" x14ac:dyDescent="0.2">
      <c r="A107" s="125" t="s">
        <v>29</v>
      </c>
      <c r="B107" s="126"/>
      <c r="C107" s="65">
        <f>SUM(C105:C106)</f>
        <v>300</v>
      </c>
      <c r="D107" s="65">
        <f>SUM(D105:D106)</f>
        <v>10.010000000000002</v>
      </c>
      <c r="E107" s="65">
        <f>SUM(E105:E106)</f>
        <v>3.3000000000000003</v>
      </c>
      <c r="F107" s="65">
        <f>SUM(F105:F106)</f>
        <v>81.509999999999991</v>
      </c>
      <c r="G107" s="65">
        <f>SUM(G105:G106)</f>
        <v>394.89</v>
      </c>
      <c r="H107" s="78"/>
    </row>
    <row r="108" spans="1:8" s="6" customFormat="1" ht="13.5" thickBot="1" x14ac:dyDescent="0.25">
      <c r="A108" s="129" t="s">
        <v>30</v>
      </c>
      <c r="B108" s="130"/>
      <c r="C108" s="16">
        <f>C97+C104+C107</f>
        <v>1500</v>
      </c>
      <c r="D108" s="66">
        <f>D97+D104+D107</f>
        <v>51.42</v>
      </c>
      <c r="E108" s="66">
        <f>E97+E104+E107</f>
        <v>49.86</v>
      </c>
      <c r="F108" s="66">
        <f>F97+F104+F107</f>
        <v>229.76</v>
      </c>
      <c r="G108" s="66">
        <f>G97+G104+G107</f>
        <v>1497.56</v>
      </c>
      <c r="H108" s="34"/>
    </row>
    <row r="109" spans="1:8" s="6" customFormat="1" x14ac:dyDescent="0.2">
      <c r="A109" s="115" t="s">
        <v>134</v>
      </c>
      <c r="B109" s="116"/>
      <c r="C109" s="116"/>
      <c r="D109" s="116"/>
      <c r="E109" s="116"/>
      <c r="F109" s="116"/>
      <c r="G109" s="116"/>
      <c r="H109" s="117"/>
    </row>
    <row r="110" spans="1:8" x14ac:dyDescent="0.2">
      <c r="A110" s="102" t="s">
        <v>13</v>
      </c>
      <c r="B110" s="14" t="s">
        <v>14</v>
      </c>
      <c r="C110" s="37">
        <v>200</v>
      </c>
      <c r="D110" s="45">
        <v>5.64</v>
      </c>
      <c r="E110" s="45">
        <v>7.16</v>
      </c>
      <c r="F110" s="45">
        <v>33.42</v>
      </c>
      <c r="G110" s="44">
        <v>220.62</v>
      </c>
      <c r="H110" s="38">
        <v>268</v>
      </c>
    </row>
    <row r="111" spans="1:8" x14ac:dyDescent="0.2">
      <c r="A111" s="102"/>
      <c r="B111" s="14" t="s">
        <v>46</v>
      </c>
      <c r="C111" s="37">
        <v>100</v>
      </c>
      <c r="D111" s="45">
        <v>7.83</v>
      </c>
      <c r="E111" s="45">
        <v>4.72</v>
      </c>
      <c r="F111" s="45">
        <v>40.19</v>
      </c>
      <c r="G111" s="44">
        <v>276.61</v>
      </c>
      <c r="H111" s="38">
        <v>270</v>
      </c>
    </row>
    <row r="112" spans="1:8" x14ac:dyDescent="0.2">
      <c r="A112" s="102"/>
      <c r="B112" s="14" t="s">
        <v>16</v>
      </c>
      <c r="C112" s="37">
        <v>200</v>
      </c>
      <c r="D112" s="45">
        <v>0.2</v>
      </c>
      <c r="E112" s="45">
        <v>0</v>
      </c>
      <c r="F112" s="45">
        <v>7.02</v>
      </c>
      <c r="G112" s="44">
        <v>28.46</v>
      </c>
      <c r="H112" s="38">
        <v>493</v>
      </c>
    </row>
    <row r="113" spans="1:14" s="6" customFormat="1" x14ac:dyDescent="0.2">
      <c r="A113" s="102" t="s">
        <v>17</v>
      </c>
      <c r="B113" s="103"/>
      <c r="C113" s="15">
        <f>SUM(C110:C112)</f>
        <v>500</v>
      </c>
      <c r="D113" s="65">
        <f>SUM(D110:D112)</f>
        <v>13.669999999999998</v>
      </c>
      <c r="E113" s="65">
        <f>SUM(E110:E112)</f>
        <v>11.879999999999999</v>
      </c>
      <c r="F113" s="65">
        <f>SUM(F110:F112)</f>
        <v>80.63</v>
      </c>
      <c r="G113" s="65">
        <f>SUM(G110:G112)</f>
        <v>525.69000000000005</v>
      </c>
      <c r="H113" s="33"/>
    </row>
    <row r="114" spans="1:14" ht="25.5" x14ac:dyDescent="0.2">
      <c r="A114" s="102" t="s">
        <v>18</v>
      </c>
      <c r="B114" s="14" t="s">
        <v>74</v>
      </c>
      <c r="C114" s="37">
        <v>200</v>
      </c>
      <c r="D114" s="45">
        <v>1.54</v>
      </c>
      <c r="E114" s="45">
        <v>6.94</v>
      </c>
      <c r="F114" s="45">
        <v>9.82</v>
      </c>
      <c r="G114" s="44">
        <v>90.08</v>
      </c>
      <c r="H114" s="32" t="s">
        <v>73</v>
      </c>
    </row>
    <row r="115" spans="1:14" x14ac:dyDescent="0.2">
      <c r="A115" s="102"/>
      <c r="B115" s="14" t="s">
        <v>75</v>
      </c>
      <c r="C115" s="37" t="s">
        <v>105</v>
      </c>
      <c r="D115" s="45">
        <v>10.029999999999999</v>
      </c>
      <c r="E115" s="45">
        <v>12.72</v>
      </c>
      <c r="F115" s="45">
        <f>16.64+1.07</f>
        <v>17.71</v>
      </c>
      <c r="G115" s="45">
        <v>200.45</v>
      </c>
      <c r="H115" s="38">
        <v>399</v>
      </c>
    </row>
    <row r="116" spans="1:14" x14ac:dyDescent="0.2">
      <c r="A116" s="102"/>
      <c r="B116" s="14" t="s">
        <v>51</v>
      </c>
      <c r="C116" s="37">
        <v>150</v>
      </c>
      <c r="D116" s="45">
        <v>5.8</v>
      </c>
      <c r="E116" s="45">
        <v>7.91</v>
      </c>
      <c r="F116" s="45">
        <v>45.65</v>
      </c>
      <c r="G116" s="44">
        <v>291.2</v>
      </c>
      <c r="H116" s="38">
        <v>291</v>
      </c>
    </row>
    <row r="117" spans="1:14" x14ac:dyDescent="0.2">
      <c r="A117" s="102"/>
      <c r="B117" s="14" t="s">
        <v>21</v>
      </c>
      <c r="C117" s="37">
        <v>200</v>
      </c>
      <c r="D117" s="45">
        <v>0.08</v>
      </c>
      <c r="E117" s="45">
        <v>0</v>
      </c>
      <c r="F117" s="45">
        <v>10.62</v>
      </c>
      <c r="G117" s="44">
        <v>40.44</v>
      </c>
      <c r="H117" s="38">
        <v>508</v>
      </c>
    </row>
    <row r="118" spans="1:14" x14ac:dyDescent="0.2">
      <c r="A118" s="102"/>
      <c r="B118" s="14" t="s">
        <v>23</v>
      </c>
      <c r="C118" s="37">
        <v>30</v>
      </c>
      <c r="D118" s="45">
        <v>2.37</v>
      </c>
      <c r="E118" s="45">
        <v>0.3</v>
      </c>
      <c r="F118" s="45">
        <v>14.76</v>
      </c>
      <c r="G118" s="44">
        <v>70.5</v>
      </c>
      <c r="H118" s="38">
        <v>108</v>
      </c>
      <c r="K118" s="12"/>
      <c r="L118" s="12"/>
      <c r="M118" s="12"/>
      <c r="N118" s="12"/>
    </row>
    <row r="119" spans="1:14" x14ac:dyDescent="0.2">
      <c r="A119" s="102"/>
      <c r="B119" s="14" t="s">
        <v>22</v>
      </c>
      <c r="C119" s="37">
        <v>30</v>
      </c>
      <c r="D119" s="45">
        <v>1.98</v>
      </c>
      <c r="E119" s="45">
        <v>0.36</v>
      </c>
      <c r="F119" s="45">
        <v>10.02</v>
      </c>
      <c r="G119" s="44">
        <v>52.2</v>
      </c>
      <c r="H119" s="38">
        <v>109</v>
      </c>
      <c r="K119" s="12"/>
      <c r="L119" s="12"/>
      <c r="M119" s="12"/>
      <c r="N119" s="12"/>
    </row>
    <row r="120" spans="1:14" s="6" customFormat="1" x14ac:dyDescent="0.2">
      <c r="A120" s="102" t="s">
        <v>24</v>
      </c>
      <c r="B120" s="103"/>
      <c r="C120" s="15">
        <f>SUM(C116:C119)+C114+90+20</f>
        <v>720</v>
      </c>
      <c r="D120" s="67">
        <f>SUM(D114:D119)</f>
        <v>21.8</v>
      </c>
      <c r="E120" s="67">
        <f t="shared" ref="E120:G120" si="2">SUM(E114:E119)</f>
        <v>28.23</v>
      </c>
      <c r="F120" s="67">
        <f t="shared" si="2"/>
        <v>108.58000000000001</v>
      </c>
      <c r="G120" s="67">
        <f t="shared" si="2"/>
        <v>744.87000000000012</v>
      </c>
      <c r="H120" s="33"/>
      <c r="K120" s="20"/>
      <c r="L120" s="20"/>
      <c r="M120" s="20"/>
      <c r="N120" s="20"/>
    </row>
    <row r="121" spans="1:14" x14ac:dyDescent="0.2">
      <c r="A121" s="102" t="s">
        <v>25</v>
      </c>
      <c r="B121" s="14" t="s">
        <v>26</v>
      </c>
      <c r="C121" s="37">
        <v>200</v>
      </c>
      <c r="D121" s="45">
        <v>0</v>
      </c>
      <c r="E121" s="45">
        <v>0</v>
      </c>
      <c r="F121" s="45">
        <v>14</v>
      </c>
      <c r="G121" s="44">
        <v>95</v>
      </c>
      <c r="H121" s="38">
        <v>614</v>
      </c>
      <c r="K121" s="12"/>
      <c r="L121" s="12"/>
      <c r="M121" s="12"/>
      <c r="N121" s="12"/>
    </row>
    <row r="122" spans="1:14" ht="25.5" x14ac:dyDescent="0.2">
      <c r="A122" s="102"/>
      <c r="B122" s="94" t="s">
        <v>72</v>
      </c>
      <c r="C122" s="76">
        <v>100</v>
      </c>
      <c r="D122" s="45">
        <v>6.27</v>
      </c>
      <c r="E122" s="45">
        <v>8.06</v>
      </c>
      <c r="F122" s="45">
        <v>22.47</v>
      </c>
      <c r="G122" s="45">
        <v>239.67</v>
      </c>
      <c r="H122" s="77" t="s">
        <v>71</v>
      </c>
    </row>
    <row r="123" spans="1:14" s="6" customFormat="1" x14ac:dyDescent="0.2">
      <c r="A123" s="102" t="s">
        <v>29</v>
      </c>
      <c r="B123" s="103"/>
      <c r="C123" s="15">
        <f>SUM(C121:C122)</f>
        <v>300</v>
      </c>
      <c r="D123" s="15">
        <f t="shared" ref="D123:G123" si="3">SUM(D121:D122)</f>
        <v>6.27</v>
      </c>
      <c r="E123" s="15">
        <f t="shared" si="3"/>
        <v>8.06</v>
      </c>
      <c r="F123" s="15">
        <f t="shared" si="3"/>
        <v>36.47</v>
      </c>
      <c r="G123" s="15">
        <f t="shared" si="3"/>
        <v>334.66999999999996</v>
      </c>
      <c r="H123" s="33"/>
    </row>
    <row r="124" spans="1:14" s="6" customFormat="1" ht="13.5" thickBot="1" x14ac:dyDescent="0.25">
      <c r="A124" s="113" t="s">
        <v>30</v>
      </c>
      <c r="B124" s="114"/>
      <c r="C124" s="16">
        <f>C123+C120+C113</f>
        <v>1520</v>
      </c>
      <c r="D124" s="16">
        <f t="shared" ref="D124:G124" si="4">D123+D120+D113</f>
        <v>41.739999999999995</v>
      </c>
      <c r="E124" s="16">
        <f t="shared" si="4"/>
        <v>48.17</v>
      </c>
      <c r="F124" s="16">
        <f t="shared" si="4"/>
        <v>225.68</v>
      </c>
      <c r="G124" s="16">
        <f t="shared" si="4"/>
        <v>1605.23</v>
      </c>
      <c r="H124" s="34"/>
    </row>
    <row r="125" spans="1:14" s="6" customFormat="1" x14ac:dyDescent="0.2">
      <c r="A125" s="115" t="s">
        <v>81</v>
      </c>
      <c r="B125" s="116"/>
      <c r="C125" s="116"/>
      <c r="D125" s="116"/>
      <c r="E125" s="116"/>
      <c r="F125" s="116"/>
      <c r="G125" s="116"/>
      <c r="H125" s="117"/>
    </row>
    <row r="126" spans="1:14" x14ac:dyDescent="0.2">
      <c r="A126" s="102" t="s">
        <v>13</v>
      </c>
      <c r="B126" s="14" t="s">
        <v>76</v>
      </c>
      <c r="C126" s="37">
        <v>200</v>
      </c>
      <c r="D126" s="45">
        <v>21.68</v>
      </c>
      <c r="E126" s="45">
        <v>14.9</v>
      </c>
      <c r="F126" s="45">
        <v>25.64</v>
      </c>
      <c r="G126" s="44">
        <v>218.6</v>
      </c>
      <c r="H126" s="38">
        <v>302</v>
      </c>
    </row>
    <row r="127" spans="1:14" x14ac:dyDescent="0.2">
      <c r="A127" s="102"/>
      <c r="B127" s="14" t="s">
        <v>33</v>
      </c>
      <c r="C127" s="37">
        <v>100</v>
      </c>
      <c r="D127" s="45">
        <v>8.4</v>
      </c>
      <c r="E127" s="45">
        <v>7.97</v>
      </c>
      <c r="F127" s="45">
        <v>38.06</v>
      </c>
      <c r="G127" s="44">
        <v>318</v>
      </c>
      <c r="H127" s="38">
        <v>564</v>
      </c>
    </row>
    <row r="128" spans="1:14" x14ac:dyDescent="0.2">
      <c r="A128" s="102"/>
      <c r="B128" s="14" t="s">
        <v>34</v>
      </c>
      <c r="C128" s="37">
        <v>200</v>
      </c>
      <c r="D128" s="45">
        <v>0.26</v>
      </c>
      <c r="E128" s="45">
        <v>0</v>
      </c>
      <c r="F128" s="45">
        <v>7.24</v>
      </c>
      <c r="G128" s="44">
        <v>30.84</v>
      </c>
      <c r="H128" s="38">
        <v>494</v>
      </c>
    </row>
    <row r="129" spans="1:8" s="6" customFormat="1" x14ac:dyDescent="0.2">
      <c r="A129" s="102" t="s">
        <v>17</v>
      </c>
      <c r="B129" s="103"/>
      <c r="C129" s="15">
        <f>SUM(C126:C128)</f>
        <v>500</v>
      </c>
      <c r="D129" s="65">
        <f>SUM(D126:D128)</f>
        <v>30.34</v>
      </c>
      <c r="E129" s="65">
        <f>SUM(E126:E128)</f>
        <v>22.87</v>
      </c>
      <c r="F129" s="65">
        <f>SUM(F126:F128)</f>
        <v>70.94</v>
      </c>
      <c r="G129" s="65">
        <f>SUM(G126:G128)</f>
        <v>567.44000000000005</v>
      </c>
      <c r="H129" s="33"/>
    </row>
    <row r="130" spans="1:8" x14ac:dyDescent="0.2">
      <c r="A130" s="102" t="s">
        <v>18</v>
      </c>
      <c r="B130" s="14" t="s">
        <v>77</v>
      </c>
      <c r="C130" s="37">
        <v>200</v>
      </c>
      <c r="D130" s="45">
        <v>3.94</v>
      </c>
      <c r="E130" s="45">
        <v>6.48</v>
      </c>
      <c r="F130" s="45">
        <v>7.88</v>
      </c>
      <c r="G130" s="44">
        <v>193.18</v>
      </c>
      <c r="H130" s="38">
        <v>156</v>
      </c>
    </row>
    <row r="131" spans="1:8" x14ac:dyDescent="0.2">
      <c r="A131" s="102"/>
      <c r="B131" s="14" t="s">
        <v>78</v>
      </c>
      <c r="C131" s="37">
        <v>240</v>
      </c>
      <c r="D131" s="45">
        <v>13.17</v>
      </c>
      <c r="E131" s="45">
        <v>28.73</v>
      </c>
      <c r="F131" s="45">
        <v>55.23</v>
      </c>
      <c r="G131" s="44">
        <v>483.26</v>
      </c>
      <c r="H131" s="38">
        <v>406</v>
      </c>
    </row>
    <row r="132" spans="1:8" x14ac:dyDescent="0.2">
      <c r="A132" s="102"/>
      <c r="B132" s="14" t="s">
        <v>52</v>
      </c>
      <c r="C132" s="37">
        <v>200</v>
      </c>
      <c r="D132" s="45">
        <v>0.32</v>
      </c>
      <c r="E132" s="45">
        <v>0.14000000000000001</v>
      </c>
      <c r="F132" s="45">
        <v>11.46</v>
      </c>
      <c r="G132" s="44">
        <v>48.32</v>
      </c>
      <c r="H132" s="38">
        <v>519</v>
      </c>
    </row>
    <row r="133" spans="1:8" x14ac:dyDescent="0.2">
      <c r="A133" s="102"/>
      <c r="B133" s="14" t="s">
        <v>23</v>
      </c>
      <c r="C133" s="37">
        <v>30</v>
      </c>
      <c r="D133" s="45">
        <v>2.37</v>
      </c>
      <c r="E133" s="45">
        <v>0.3</v>
      </c>
      <c r="F133" s="45">
        <v>14.76</v>
      </c>
      <c r="G133" s="44">
        <v>70.5</v>
      </c>
      <c r="H133" s="38">
        <v>108</v>
      </c>
    </row>
    <row r="134" spans="1:8" x14ac:dyDescent="0.2">
      <c r="A134" s="102"/>
      <c r="B134" s="14" t="s">
        <v>22</v>
      </c>
      <c r="C134" s="37">
        <v>30</v>
      </c>
      <c r="D134" s="45">
        <v>1.98</v>
      </c>
      <c r="E134" s="45">
        <v>0.36</v>
      </c>
      <c r="F134" s="45">
        <v>10.02</v>
      </c>
      <c r="G134" s="44">
        <v>52.2</v>
      </c>
      <c r="H134" s="38">
        <v>109</v>
      </c>
    </row>
    <row r="135" spans="1:8" s="6" customFormat="1" x14ac:dyDescent="0.2">
      <c r="A135" s="102" t="s">
        <v>24</v>
      </c>
      <c r="B135" s="103"/>
      <c r="C135" s="15">
        <f>SUM(C130:C134)</f>
        <v>700</v>
      </c>
      <c r="D135" s="65">
        <f>SUM(D130:D134)</f>
        <v>21.78</v>
      </c>
      <c r="E135" s="65">
        <f>SUM(E130:E134)</f>
        <v>36.01</v>
      </c>
      <c r="F135" s="65">
        <f>SUM(F130:F134)</f>
        <v>99.35</v>
      </c>
      <c r="G135" s="65">
        <f>SUM(G130:G134)</f>
        <v>847.46000000000015</v>
      </c>
      <c r="H135" s="33"/>
    </row>
    <row r="136" spans="1:8" x14ac:dyDescent="0.2">
      <c r="A136" s="102" t="s">
        <v>25</v>
      </c>
      <c r="B136" s="14" t="s">
        <v>21</v>
      </c>
      <c r="C136" s="37">
        <v>200</v>
      </c>
      <c r="D136" s="45">
        <v>0.08</v>
      </c>
      <c r="E136" s="45">
        <v>0</v>
      </c>
      <c r="F136" s="45">
        <v>10.62</v>
      </c>
      <c r="G136" s="44">
        <v>40.44</v>
      </c>
      <c r="H136" s="38">
        <v>508</v>
      </c>
    </row>
    <row r="137" spans="1:8" x14ac:dyDescent="0.2">
      <c r="A137" s="102"/>
      <c r="B137" s="14" t="s">
        <v>80</v>
      </c>
      <c r="C137" s="37">
        <v>100</v>
      </c>
      <c r="D137" s="45">
        <v>8.68</v>
      </c>
      <c r="E137" s="45">
        <v>11.29</v>
      </c>
      <c r="F137" s="45">
        <v>31.8</v>
      </c>
      <c r="G137" s="44">
        <v>190.46</v>
      </c>
      <c r="H137" s="32" t="s">
        <v>79</v>
      </c>
    </row>
    <row r="138" spans="1:8" s="6" customFormat="1" x14ac:dyDescent="0.2">
      <c r="A138" s="102" t="s">
        <v>29</v>
      </c>
      <c r="B138" s="103"/>
      <c r="C138" s="15">
        <f>SUM(C136:C137)</f>
        <v>300</v>
      </c>
      <c r="D138" s="65">
        <f>SUM(D136:D137)</f>
        <v>8.76</v>
      </c>
      <c r="E138" s="65">
        <f>SUM(E136:E137)</f>
        <v>11.29</v>
      </c>
      <c r="F138" s="65">
        <f>SUM(F136:F137)</f>
        <v>42.42</v>
      </c>
      <c r="G138" s="65">
        <f>SUM(G136:G137)</f>
        <v>230.9</v>
      </c>
      <c r="H138" s="33"/>
    </row>
    <row r="139" spans="1:8" s="6" customFormat="1" ht="13.5" thickBot="1" x14ac:dyDescent="0.25">
      <c r="A139" s="113" t="s">
        <v>30</v>
      </c>
      <c r="B139" s="114"/>
      <c r="C139" s="16">
        <f>C129+C135+C138</f>
        <v>1500</v>
      </c>
      <c r="D139" s="66">
        <f>D129+D135+D138</f>
        <v>60.88</v>
      </c>
      <c r="E139" s="66">
        <f>E129+E135+E138</f>
        <v>70.169999999999987</v>
      </c>
      <c r="F139" s="66">
        <f>F129+F135+F138</f>
        <v>212.70999999999998</v>
      </c>
      <c r="G139" s="66">
        <f>G129+G135+G138</f>
        <v>1645.8000000000002</v>
      </c>
      <c r="H139" s="34"/>
    </row>
    <row r="140" spans="1:8" s="6" customFormat="1" x14ac:dyDescent="0.2">
      <c r="A140" s="115" t="s">
        <v>88</v>
      </c>
      <c r="B140" s="116"/>
      <c r="C140" s="116"/>
      <c r="D140" s="116"/>
      <c r="E140" s="116"/>
      <c r="F140" s="116"/>
      <c r="G140" s="116"/>
      <c r="H140" s="117"/>
    </row>
    <row r="141" spans="1:8" x14ac:dyDescent="0.2">
      <c r="A141" s="102" t="s">
        <v>13</v>
      </c>
      <c r="B141" s="14" t="s">
        <v>45</v>
      </c>
      <c r="C141" s="37">
        <v>200</v>
      </c>
      <c r="D141" s="45">
        <v>7.82</v>
      </c>
      <c r="E141" s="45">
        <v>7.04</v>
      </c>
      <c r="F141" s="45">
        <v>40.6</v>
      </c>
      <c r="G141" s="44">
        <v>257.32</v>
      </c>
      <c r="H141" s="38">
        <v>250</v>
      </c>
    </row>
    <row r="142" spans="1:8" x14ac:dyDescent="0.2">
      <c r="A142" s="102"/>
      <c r="B142" s="14" t="s">
        <v>82</v>
      </c>
      <c r="C142" s="37">
        <v>100</v>
      </c>
      <c r="D142" s="45">
        <v>8.74</v>
      </c>
      <c r="E142" s="45">
        <v>7.65</v>
      </c>
      <c r="F142" s="45">
        <v>37.43</v>
      </c>
      <c r="G142" s="44">
        <v>313.97000000000003</v>
      </c>
      <c r="H142" s="38">
        <v>563</v>
      </c>
    </row>
    <row r="143" spans="1:8" x14ac:dyDescent="0.2">
      <c r="A143" s="102"/>
      <c r="B143" s="14" t="s">
        <v>16</v>
      </c>
      <c r="C143" s="37">
        <v>200</v>
      </c>
      <c r="D143" s="45">
        <v>0.2</v>
      </c>
      <c r="E143" s="45">
        <v>0</v>
      </c>
      <c r="F143" s="45">
        <v>7.02</v>
      </c>
      <c r="G143" s="44">
        <v>28.46</v>
      </c>
      <c r="H143" s="38">
        <v>493</v>
      </c>
    </row>
    <row r="144" spans="1:8" s="6" customFormat="1" x14ac:dyDescent="0.2">
      <c r="A144" s="102" t="s">
        <v>17</v>
      </c>
      <c r="B144" s="103"/>
      <c r="C144" s="15">
        <f>SUM(C141:C143)</f>
        <v>500</v>
      </c>
      <c r="D144" s="65">
        <f>SUM(D141:D143)</f>
        <v>16.760000000000002</v>
      </c>
      <c r="E144" s="65">
        <f>SUM(E141:E143)</f>
        <v>14.690000000000001</v>
      </c>
      <c r="F144" s="65">
        <f>SUM(F141:F143)</f>
        <v>85.05</v>
      </c>
      <c r="G144" s="65">
        <f>SUM(G141:G143)</f>
        <v>599.75</v>
      </c>
      <c r="H144" s="33"/>
    </row>
    <row r="145" spans="1:8" ht="25.5" x14ac:dyDescent="0.2">
      <c r="A145" s="102" t="s">
        <v>18</v>
      </c>
      <c r="B145" s="14" t="s">
        <v>48</v>
      </c>
      <c r="C145" s="37">
        <v>200</v>
      </c>
      <c r="D145" s="45">
        <v>4.5</v>
      </c>
      <c r="E145" s="45">
        <v>6.54</v>
      </c>
      <c r="F145" s="45">
        <v>17.28</v>
      </c>
      <c r="G145" s="44">
        <v>186.23</v>
      </c>
      <c r="H145" s="32" t="s">
        <v>47</v>
      </c>
    </row>
    <row r="146" spans="1:8" x14ac:dyDescent="0.2">
      <c r="A146" s="102"/>
      <c r="B146" s="14" t="s">
        <v>84</v>
      </c>
      <c r="C146" s="37" t="s">
        <v>105</v>
      </c>
      <c r="D146" s="45">
        <v>11.85</v>
      </c>
      <c r="E146" s="45">
        <v>11.74</v>
      </c>
      <c r="F146" s="45">
        <f>12.96+1.07</f>
        <v>14.030000000000001</v>
      </c>
      <c r="G146" s="45">
        <v>190.92</v>
      </c>
      <c r="H146" s="32" t="s">
        <v>83</v>
      </c>
    </row>
    <row r="147" spans="1:8" x14ac:dyDescent="0.2">
      <c r="A147" s="102"/>
      <c r="B147" s="14" t="s">
        <v>85</v>
      </c>
      <c r="C147" s="37">
        <v>150</v>
      </c>
      <c r="D147" s="45">
        <v>8.64</v>
      </c>
      <c r="E147" s="45">
        <v>7.91</v>
      </c>
      <c r="F147" s="45">
        <v>38.85</v>
      </c>
      <c r="G147" s="44">
        <v>225.67</v>
      </c>
      <c r="H147" s="38">
        <v>237</v>
      </c>
    </row>
    <row r="148" spans="1:8" x14ac:dyDescent="0.2">
      <c r="A148" s="102"/>
      <c r="B148" s="14" t="s">
        <v>39</v>
      </c>
      <c r="C148" s="37">
        <v>200</v>
      </c>
      <c r="D148" s="45">
        <v>1.92</v>
      </c>
      <c r="E148" s="45">
        <v>0.12</v>
      </c>
      <c r="F148" s="45">
        <v>25.86</v>
      </c>
      <c r="G148" s="44">
        <v>112.36</v>
      </c>
      <c r="H148" s="32" t="s">
        <v>38</v>
      </c>
    </row>
    <row r="149" spans="1:8" x14ac:dyDescent="0.2">
      <c r="A149" s="102"/>
      <c r="B149" s="14" t="s">
        <v>23</v>
      </c>
      <c r="C149" s="37">
        <v>30</v>
      </c>
      <c r="D149" s="45">
        <v>2.37</v>
      </c>
      <c r="E149" s="45">
        <v>0.3</v>
      </c>
      <c r="F149" s="45">
        <v>14.76</v>
      </c>
      <c r="G149" s="44">
        <v>70.5</v>
      </c>
      <c r="H149" s="38">
        <v>108</v>
      </c>
    </row>
    <row r="150" spans="1:8" x14ac:dyDescent="0.2">
      <c r="A150" s="102"/>
      <c r="B150" s="14" t="s">
        <v>22</v>
      </c>
      <c r="C150" s="37">
        <v>30</v>
      </c>
      <c r="D150" s="45">
        <v>1.98</v>
      </c>
      <c r="E150" s="45">
        <v>0.36</v>
      </c>
      <c r="F150" s="45">
        <v>10.02</v>
      </c>
      <c r="G150" s="44">
        <v>52.2</v>
      </c>
      <c r="H150" s="38">
        <v>109</v>
      </c>
    </row>
    <row r="151" spans="1:8" s="6" customFormat="1" x14ac:dyDescent="0.2">
      <c r="A151" s="102" t="s">
        <v>24</v>
      </c>
      <c r="B151" s="103"/>
      <c r="C151" s="15">
        <f>SUM(C147:C150)+C145+90+20</f>
        <v>720</v>
      </c>
      <c r="D151" s="67">
        <f>SUM(D145:D150)</f>
        <v>31.260000000000005</v>
      </c>
      <c r="E151" s="67">
        <f>SUM(E145:E150)</f>
        <v>26.970000000000002</v>
      </c>
      <c r="F151" s="67">
        <f>SUM(F145:F150)</f>
        <v>120.8</v>
      </c>
      <c r="G151" s="67">
        <f>SUM(G145:G150)</f>
        <v>837.88</v>
      </c>
      <c r="H151" s="33"/>
    </row>
    <row r="152" spans="1:8" x14ac:dyDescent="0.2">
      <c r="A152" s="102" t="s">
        <v>25</v>
      </c>
      <c r="B152" s="14" t="s">
        <v>21</v>
      </c>
      <c r="C152" s="37">
        <v>200</v>
      </c>
      <c r="D152" s="45">
        <v>0.08</v>
      </c>
      <c r="E152" s="45">
        <v>0</v>
      </c>
      <c r="F152" s="45">
        <v>10.62</v>
      </c>
      <c r="G152" s="44">
        <v>40.44</v>
      </c>
      <c r="H152" s="38">
        <v>508</v>
      </c>
    </row>
    <row r="153" spans="1:8" ht="25.5" x14ac:dyDescent="0.2">
      <c r="A153" s="102"/>
      <c r="B153" s="14" t="s">
        <v>87</v>
      </c>
      <c r="C153" s="37">
        <v>100</v>
      </c>
      <c r="D153" s="45">
        <v>19.760000000000002</v>
      </c>
      <c r="E153" s="45">
        <v>9.73</v>
      </c>
      <c r="F153" s="45">
        <v>29.3</v>
      </c>
      <c r="G153" s="44">
        <v>225.13</v>
      </c>
      <c r="H153" s="32" t="s">
        <v>86</v>
      </c>
    </row>
    <row r="154" spans="1:8" s="6" customFormat="1" x14ac:dyDescent="0.2">
      <c r="A154" s="102" t="s">
        <v>29</v>
      </c>
      <c r="B154" s="103"/>
      <c r="C154" s="15">
        <f>SUM(C152:C153)</f>
        <v>300</v>
      </c>
      <c r="D154" s="65">
        <f>SUM(D152:D153)</f>
        <v>19.84</v>
      </c>
      <c r="E154" s="65">
        <f>SUM(E152:E153)</f>
        <v>9.73</v>
      </c>
      <c r="F154" s="65">
        <f>SUM(F152:F153)</f>
        <v>39.92</v>
      </c>
      <c r="G154" s="65">
        <f>SUM(G152:G153)</f>
        <v>265.57</v>
      </c>
      <c r="H154" s="33"/>
    </row>
    <row r="155" spans="1:8" s="6" customFormat="1" ht="13.5" thickBot="1" x14ac:dyDescent="0.25">
      <c r="A155" s="113" t="s">
        <v>30</v>
      </c>
      <c r="B155" s="114"/>
      <c r="C155" s="16">
        <f>C154+C151+C144</f>
        <v>1520</v>
      </c>
      <c r="D155" s="66">
        <f>D154+D151+D144</f>
        <v>67.860000000000014</v>
      </c>
      <c r="E155" s="66">
        <f>E154+E151+E144</f>
        <v>51.39</v>
      </c>
      <c r="F155" s="66">
        <f>F154+F151+F144</f>
        <v>245.76999999999998</v>
      </c>
      <c r="G155" s="66">
        <f>G154+G151+G144</f>
        <v>1703.2</v>
      </c>
      <c r="H155" s="34"/>
    </row>
    <row r="156" spans="1:8" s="6" customFormat="1" x14ac:dyDescent="0.2">
      <c r="A156" s="115" t="s">
        <v>91</v>
      </c>
      <c r="B156" s="116"/>
      <c r="C156" s="116"/>
      <c r="D156" s="116"/>
      <c r="E156" s="116"/>
      <c r="F156" s="116"/>
      <c r="G156" s="116"/>
      <c r="H156" s="117"/>
    </row>
    <row r="157" spans="1:8" x14ac:dyDescent="0.2">
      <c r="A157" s="102" t="s">
        <v>13</v>
      </c>
      <c r="B157" s="75" t="s">
        <v>55</v>
      </c>
      <c r="C157" s="76">
        <v>200</v>
      </c>
      <c r="D157" s="45">
        <v>7.16</v>
      </c>
      <c r="E157" s="45">
        <v>15.4</v>
      </c>
      <c r="F157" s="45">
        <v>28.8</v>
      </c>
      <c r="G157" s="44">
        <v>291.89999999999998</v>
      </c>
      <c r="H157" s="77">
        <v>266</v>
      </c>
    </row>
    <row r="158" spans="1:8" x14ac:dyDescent="0.2">
      <c r="A158" s="102"/>
      <c r="B158" s="75" t="s">
        <v>140</v>
      </c>
      <c r="C158" s="44">
        <v>100</v>
      </c>
      <c r="D158" s="45">
        <v>0.4</v>
      </c>
      <c r="E158" s="45">
        <v>0.4</v>
      </c>
      <c r="F158" s="45">
        <v>9.8000000000000007</v>
      </c>
      <c r="G158" s="45">
        <v>47</v>
      </c>
      <c r="H158" s="77">
        <v>112</v>
      </c>
    </row>
    <row r="159" spans="1:8" x14ac:dyDescent="0.2">
      <c r="A159" s="102"/>
      <c r="B159" s="14" t="s">
        <v>34</v>
      </c>
      <c r="C159" s="37">
        <v>200</v>
      </c>
      <c r="D159" s="45">
        <v>0.26</v>
      </c>
      <c r="E159" s="45">
        <v>0</v>
      </c>
      <c r="F159" s="45">
        <v>7.24</v>
      </c>
      <c r="G159" s="44">
        <v>30.84</v>
      </c>
      <c r="H159" s="38">
        <v>494</v>
      </c>
    </row>
    <row r="160" spans="1:8" s="6" customFormat="1" x14ac:dyDescent="0.2">
      <c r="A160" s="102" t="s">
        <v>17</v>
      </c>
      <c r="B160" s="103"/>
      <c r="C160" s="15">
        <f>SUM(C157:C159)</f>
        <v>500</v>
      </c>
      <c r="D160" s="65">
        <f>SUM(D157:D159)</f>
        <v>7.82</v>
      </c>
      <c r="E160" s="65">
        <f>SUM(E157:E159)</f>
        <v>15.8</v>
      </c>
      <c r="F160" s="65">
        <f>SUM(F157:F159)</f>
        <v>45.84</v>
      </c>
      <c r="G160" s="65">
        <f>SUM(G157:G159)</f>
        <v>369.73999999999995</v>
      </c>
      <c r="H160" s="33"/>
    </row>
    <row r="161" spans="1:8" ht="25.5" x14ac:dyDescent="0.2">
      <c r="A161" s="102" t="s">
        <v>18</v>
      </c>
      <c r="B161" s="14" t="s">
        <v>57</v>
      </c>
      <c r="C161" s="37">
        <v>200</v>
      </c>
      <c r="D161" s="45">
        <v>2.2400000000000002</v>
      </c>
      <c r="E161" s="45">
        <v>6.22</v>
      </c>
      <c r="F161" s="45">
        <v>7.4</v>
      </c>
      <c r="G161" s="44">
        <v>77.260000000000005</v>
      </c>
      <c r="H161" s="32" t="s">
        <v>56</v>
      </c>
    </row>
    <row r="162" spans="1:8" x14ac:dyDescent="0.2">
      <c r="A162" s="102"/>
      <c r="B162" s="14" t="s">
        <v>90</v>
      </c>
      <c r="C162" s="37" t="s">
        <v>105</v>
      </c>
      <c r="D162" s="45">
        <v>23.26</v>
      </c>
      <c r="E162" s="45">
        <v>20.28</v>
      </c>
      <c r="F162" s="45">
        <f>9.77+1.07</f>
        <v>10.84</v>
      </c>
      <c r="G162" s="45">
        <v>208.28</v>
      </c>
      <c r="H162" s="32" t="s">
        <v>89</v>
      </c>
    </row>
    <row r="163" spans="1:8" x14ac:dyDescent="0.2">
      <c r="A163" s="102"/>
      <c r="B163" s="14" t="s">
        <v>37</v>
      </c>
      <c r="C163" s="37">
        <v>150</v>
      </c>
      <c r="D163" s="45">
        <v>7.61</v>
      </c>
      <c r="E163" s="45">
        <v>6.42</v>
      </c>
      <c r="F163" s="45">
        <v>42.02</v>
      </c>
      <c r="G163" s="44">
        <v>318.52</v>
      </c>
      <c r="H163" s="38">
        <v>243</v>
      </c>
    </row>
    <row r="164" spans="1:8" x14ac:dyDescent="0.2">
      <c r="A164" s="102"/>
      <c r="B164" s="14" t="s">
        <v>21</v>
      </c>
      <c r="C164" s="37">
        <v>200</v>
      </c>
      <c r="D164" s="45">
        <v>0.08</v>
      </c>
      <c r="E164" s="45">
        <v>0</v>
      </c>
      <c r="F164" s="45">
        <v>10.62</v>
      </c>
      <c r="G164" s="44">
        <v>40.44</v>
      </c>
      <c r="H164" s="38">
        <v>508</v>
      </c>
    </row>
    <row r="165" spans="1:8" x14ac:dyDescent="0.2">
      <c r="A165" s="102"/>
      <c r="B165" s="14" t="s">
        <v>23</v>
      </c>
      <c r="C165" s="37">
        <v>30</v>
      </c>
      <c r="D165" s="45">
        <v>2.37</v>
      </c>
      <c r="E165" s="45">
        <v>0.3</v>
      </c>
      <c r="F165" s="45">
        <v>14.76</v>
      </c>
      <c r="G165" s="44">
        <v>70.5</v>
      </c>
      <c r="H165" s="38">
        <v>108</v>
      </c>
    </row>
    <row r="166" spans="1:8" x14ac:dyDescent="0.2">
      <c r="A166" s="102"/>
      <c r="B166" s="14" t="s">
        <v>22</v>
      </c>
      <c r="C166" s="37">
        <v>30</v>
      </c>
      <c r="D166" s="45">
        <v>1.98</v>
      </c>
      <c r="E166" s="45">
        <v>0.36</v>
      </c>
      <c r="F166" s="45">
        <v>10.02</v>
      </c>
      <c r="G166" s="44">
        <v>52.2</v>
      </c>
      <c r="H166" s="38">
        <v>109</v>
      </c>
    </row>
    <row r="167" spans="1:8" s="6" customFormat="1" x14ac:dyDescent="0.2">
      <c r="A167" s="102" t="s">
        <v>24</v>
      </c>
      <c r="B167" s="103"/>
      <c r="C167" s="15">
        <f>SUM(C163:C166)+C161+90+20</f>
        <v>720</v>
      </c>
      <c r="D167" s="67">
        <f>SUM(D161:D166)</f>
        <v>37.539999999999992</v>
      </c>
      <c r="E167" s="67">
        <f>SUM(E161:E166)</f>
        <v>33.58</v>
      </c>
      <c r="F167" s="67">
        <f>SUM(F161:F166)</f>
        <v>95.660000000000011</v>
      </c>
      <c r="G167" s="67">
        <f>SUM(G161:G166)</f>
        <v>767.2</v>
      </c>
      <c r="H167" s="33"/>
    </row>
    <row r="168" spans="1:8" ht="25.5" x14ac:dyDescent="0.2">
      <c r="A168" s="102" t="s">
        <v>25</v>
      </c>
      <c r="B168" s="14" t="s">
        <v>70</v>
      </c>
      <c r="C168" s="37">
        <v>200</v>
      </c>
      <c r="D168" s="45">
        <v>0</v>
      </c>
      <c r="E168" s="45">
        <v>0</v>
      </c>
      <c r="F168" s="45">
        <v>6.98</v>
      </c>
      <c r="G168" s="44">
        <v>26.54</v>
      </c>
      <c r="H168" s="38">
        <v>503</v>
      </c>
    </row>
    <row r="169" spans="1:8" ht="25.5" x14ac:dyDescent="0.2">
      <c r="A169" s="102"/>
      <c r="B169" s="94" t="s">
        <v>72</v>
      </c>
      <c r="C169" s="76">
        <v>100</v>
      </c>
      <c r="D169" s="45">
        <v>6.27</v>
      </c>
      <c r="E169" s="45">
        <v>8.06</v>
      </c>
      <c r="F169" s="45">
        <v>22.47</v>
      </c>
      <c r="G169" s="45">
        <v>239.67</v>
      </c>
      <c r="H169" s="77" t="s">
        <v>71</v>
      </c>
    </row>
    <row r="170" spans="1:8" s="6" customFormat="1" x14ac:dyDescent="0.2">
      <c r="A170" s="102" t="s">
        <v>29</v>
      </c>
      <c r="B170" s="103"/>
      <c r="C170" s="15">
        <f>SUM(C168:C169)</f>
        <v>300</v>
      </c>
      <c r="D170" s="65">
        <f>SUM(D168:D169)</f>
        <v>6.27</v>
      </c>
      <c r="E170" s="65">
        <f>SUM(E168:E169)</f>
        <v>8.06</v>
      </c>
      <c r="F170" s="65">
        <f>SUM(F168:F169)</f>
        <v>29.45</v>
      </c>
      <c r="G170" s="65">
        <f>SUM(G168:G169)</f>
        <v>266.20999999999998</v>
      </c>
      <c r="H170" s="33"/>
    </row>
    <row r="171" spans="1:8" s="6" customFormat="1" ht="13.5" thickBot="1" x14ac:dyDescent="0.25">
      <c r="A171" s="113" t="s">
        <v>30</v>
      </c>
      <c r="B171" s="114"/>
      <c r="C171" s="16">
        <f>C170+C167+C160</f>
        <v>1520</v>
      </c>
      <c r="D171" s="66">
        <f>D170+D167+D160</f>
        <v>51.629999999999988</v>
      </c>
      <c r="E171" s="66">
        <f>E170+E167+E160</f>
        <v>57.44</v>
      </c>
      <c r="F171" s="66">
        <f>F170+F167+F160</f>
        <v>170.95000000000002</v>
      </c>
      <c r="G171" s="66">
        <f>G170+G167+G160</f>
        <v>1403.15</v>
      </c>
      <c r="H171" s="34"/>
    </row>
    <row r="172" spans="1:8" s="6" customFormat="1" x14ac:dyDescent="0.2">
      <c r="A172" s="115" t="s">
        <v>135</v>
      </c>
      <c r="B172" s="116"/>
      <c r="C172" s="116"/>
      <c r="D172" s="116"/>
      <c r="E172" s="116"/>
      <c r="F172" s="116"/>
      <c r="G172" s="116"/>
      <c r="H172" s="117"/>
    </row>
    <row r="173" spans="1:8" x14ac:dyDescent="0.2">
      <c r="A173" s="102" t="s">
        <v>13</v>
      </c>
      <c r="B173" s="14" t="s">
        <v>92</v>
      </c>
      <c r="C173" s="37">
        <v>200</v>
      </c>
      <c r="D173" s="45">
        <v>8.6999999999999993</v>
      </c>
      <c r="E173" s="45">
        <v>15.64</v>
      </c>
      <c r="F173" s="45">
        <v>50.68</v>
      </c>
      <c r="G173" s="44">
        <v>240.65</v>
      </c>
      <c r="H173" s="38">
        <v>296</v>
      </c>
    </row>
    <row r="174" spans="1:8" x14ac:dyDescent="0.2">
      <c r="A174" s="102"/>
      <c r="B174" s="14" t="s">
        <v>15</v>
      </c>
      <c r="C174" s="37">
        <v>100</v>
      </c>
      <c r="D174" s="45">
        <v>7.63</v>
      </c>
      <c r="E174" s="45">
        <v>6.47</v>
      </c>
      <c r="F174" s="45">
        <v>40</v>
      </c>
      <c r="G174" s="44">
        <v>276.37</v>
      </c>
      <c r="H174" s="38">
        <v>574</v>
      </c>
    </row>
    <row r="175" spans="1:8" x14ac:dyDescent="0.2">
      <c r="A175" s="102"/>
      <c r="B175" s="14" t="s">
        <v>16</v>
      </c>
      <c r="C175" s="37">
        <v>200</v>
      </c>
      <c r="D175" s="45">
        <v>0.2</v>
      </c>
      <c r="E175" s="45">
        <v>0</v>
      </c>
      <c r="F175" s="45">
        <v>7.02</v>
      </c>
      <c r="G175" s="44">
        <v>28.46</v>
      </c>
      <c r="H175" s="38">
        <v>493</v>
      </c>
    </row>
    <row r="176" spans="1:8" s="6" customFormat="1" x14ac:dyDescent="0.2">
      <c r="A176" s="102" t="s">
        <v>17</v>
      </c>
      <c r="B176" s="103"/>
      <c r="C176" s="15">
        <f>SUM(C173:C175)</f>
        <v>500</v>
      </c>
      <c r="D176" s="65">
        <f>SUM(D173:D175)</f>
        <v>16.529999999999998</v>
      </c>
      <c r="E176" s="65">
        <f>SUM(E173:E175)</f>
        <v>22.11</v>
      </c>
      <c r="F176" s="65">
        <f>SUM(F173:F175)</f>
        <v>97.7</v>
      </c>
      <c r="G176" s="65">
        <f>SUM(G173:G175)</f>
        <v>545.48</v>
      </c>
      <c r="H176" s="33"/>
    </row>
    <row r="177" spans="1:8" ht="25.5" x14ac:dyDescent="0.2">
      <c r="A177" s="102" t="s">
        <v>18</v>
      </c>
      <c r="B177" s="14" t="s">
        <v>66</v>
      </c>
      <c r="C177" s="37">
        <v>200</v>
      </c>
      <c r="D177" s="45">
        <v>2.46</v>
      </c>
      <c r="E177" s="45">
        <v>7.36</v>
      </c>
      <c r="F177" s="45">
        <v>13.94</v>
      </c>
      <c r="G177" s="44">
        <v>155.63999999999999</v>
      </c>
      <c r="H177" s="32" t="s">
        <v>65</v>
      </c>
    </row>
    <row r="178" spans="1:8" x14ac:dyDescent="0.2">
      <c r="A178" s="102"/>
      <c r="B178" s="14" t="s">
        <v>36</v>
      </c>
      <c r="C178" s="37">
        <v>90</v>
      </c>
      <c r="D178" s="45">
        <v>12.03</v>
      </c>
      <c r="E178" s="45">
        <v>11.65</v>
      </c>
      <c r="F178" s="45">
        <v>12.1</v>
      </c>
      <c r="G178" s="44">
        <v>196.5</v>
      </c>
      <c r="H178" s="38">
        <v>405</v>
      </c>
    </row>
    <row r="179" spans="1:8" x14ac:dyDescent="0.2">
      <c r="A179" s="102"/>
      <c r="B179" s="14" t="s">
        <v>94</v>
      </c>
      <c r="C179" s="37">
        <v>150</v>
      </c>
      <c r="D179" s="45">
        <v>2.4700000000000002</v>
      </c>
      <c r="E179" s="45">
        <v>11.73</v>
      </c>
      <c r="F179" s="45">
        <v>36.229999999999997</v>
      </c>
      <c r="G179" s="44">
        <v>218.21</v>
      </c>
      <c r="H179" s="32" t="s">
        <v>93</v>
      </c>
    </row>
    <row r="180" spans="1:8" x14ac:dyDescent="0.2">
      <c r="A180" s="102"/>
      <c r="B180" s="14" t="s">
        <v>52</v>
      </c>
      <c r="C180" s="37">
        <v>200</v>
      </c>
      <c r="D180" s="45">
        <v>0.32</v>
      </c>
      <c r="E180" s="45">
        <v>0.14000000000000001</v>
      </c>
      <c r="F180" s="45">
        <v>11.46</v>
      </c>
      <c r="G180" s="44">
        <v>48.32</v>
      </c>
      <c r="H180" s="38">
        <v>519</v>
      </c>
    </row>
    <row r="181" spans="1:8" x14ac:dyDescent="0.2">
      <c r="A181" s="102"/>
      <c r="B181" s="14" t="s">
        <v>23</v>
      </c>
      <c r="C181" s="37">
        <v>30</v>
      </c>
      <c r="D181" s="45">
        <v>2.37</v>
      </c>
      <c r="E181" s="45">
        <v>0.3</v>
      </c>
      <c r="F181" s="45">
        <v>14.76</v>
      </c>
      <c r="G181" s="44">
        <v>70.5</v>
      </c>
      <c r="H181" s="38">
        <v>108</v>
      </c>
    </row>
    <row r="182" spans="1:8" x14ac:dyDescent="0.2">
      <c r="A182" s="102"/>
      <c r="B182" s="14" t="s">
        <v>22</v>
      </c>
      <c r="C182" s="37">
        <v>30</v>
      </c>
      <c r="D182" s="45">
        <v>1.98</v>
      </c>
      <c r="E182" s="45">
        <v>0.36</v>
      </c>
      <c r="F182" s="45">
        <v>10.02</v>
      </c>
      <c r="G182" s="44">
        <v>52.2</v>
      </c>
      <c r="H182" s="38">
        <v>109</v>
      </c>
    </row>
    <row r="183" spans="1:8" s="6" customFormat="1" x14ac:dyDescent="0.2">
      <c r="A183" s="102" t="s">
        <v>24</v>
      </c>
      <c r="B183" s="103"/>
      <c r="C183" s="15">
        <f>SUM(C177:C182)</f>
        <v>700</v>
      </c>
      <c r="D183" s="65">
        <f>SUM(D177:D182)</f>
        <v>21.63</v>
      </c>
      <c r="E183" s="65">
        <f>SUM(E177:E182)</f>
        <v>31.540000000000003</v>
      </c>
      <c r="F183" s="65">
        <f>SUM(F177:F182)</f>
        <v>98.509999999999991</v>
      </c>
      <c r="G183" s="65">
        <f>SUM(G177:G182)</f>
        <v>741.37000000000012</v>
      </c>
      <c r="H183" s="33"/>
    </row>
    <row r="184" spans="1:8" ht="25.5" x14ac:dyDescent="0.2">
      <c r="A184" s="102" t="s">
        <v>25</v>
      </c>
      <c r="B184" s="14" t="s">
        <v>96</v>
      </c>
      <c r="C184" s="37">
        <v>200</v>
      </c>
      <c r="D184" s="45">
        <v>0.2</v>
      </c>
      <c r="E184" s="45">
        <v>0.2</v>
      </c>
      <c r="F184" s="45">
        <v>12.8</v>
      </c>
      <c r="G184" s="44">
        <v>100</v>
      </c>
      <c r="H184" s="32" t="s">
        <v>95</v>
      </c>
    </row>
    <row r="185" spans="1:8" ht="25.5" x14ac:dyDescent="0.2">
      <c r="A185" s="102"/>
      <c r="B185" s="91" t="s">
        <v>141</v>
      </c>
      <c r="C185" s="92">
        <v>100</v>
      </c>
      <c r="D185" s="93">
        <v>5.62</v>
      </c>
      <c r="E185" s="93">
        <v>6.4</v>
      </c>
      <c r="F185" s="93">
        <v>32.74</v>
      </c>
      <c r="G185" s="93">
        <v>261.60000000000002</v>
      </c>
      <c r="H185" s="46" t="s">
        <v>142</v>
      </c>
    </row>
    <row r="186" spans="1:8" s="6" customFormat="1" ht="13.5" thickBot="1" x14ac:dyDescent="0.25">
      <c r="A186" s="113" t="s">
        <v>29</v>
      </c>
      <c r="B186" s="114"/>
      <c r="C186" s="16">
        <f>SUM(C184:C185)</f>
        <v>300</v>
      </c>
      <c r="D186" s="66">
        <f>SUM(D184:D185)</f>
        <v>5.82</v>
      </c>
      <c r="E186" s="66">
        <f>SUM(E184:E185)</f>
        <v>6.6000000000000005</v>
      </c>
      <c r="F186" s="66">
        <f>SUM(F184:F185)</f>
        <v>45.540000000000006</v>
      </c>
      <c r="G186" s="66">
        <f>SUM(G184:G185)</f>
        <v>361.6</v>
      </c>
      <c r="H186" s="34"/>
    </row>
    <row r="187" spans="1:8" s="6" customFormat="1" ht="13.5" thickBot="1" x14ac:dyDescent="0.25">
      <c r="A187" s="115" t="s">
        <v>30</v>
      </c>
      <c r="B187" s="116"/>
      <c r="C187" s="23">
        <f>C186+C183+C176</f>
        <v>1500</v>
      </c>
      <c r="D187" s="73">
        <v>48.629999999999995</v>
      </c>
      <c r="E187" s="73">
        <v>32.910000000000004</v>
      </c>
      <c r="F187" s="73">
        <v>245.48000000000002</v>
      </c>
      <c r="G187" s="69">
        <v>1476.4700000000003</v>
      </c>
      <c r="H187" s="35"/>
    </row>
    <row r="188" spans="1:8" s="6" customFormat="1" ht="12" customHeight="1" x14ac:dyDescent="0.2">
      <c r="A188" s="120" t="s">
        <v>136</v>
      </c>
      <c r="B188" s="121"/>
      <c r="C188" s="121"/>
      <c r="D188" s="121"/>
      <c r="E188" s="121"/>
      <c r="F188" s="121"/>
      <c r="G188" s="121"/>
      <c r="H188" s="122"/>
    </row>
    <row r="189" spans="1:8" s="6" customFormat="1" ht="12" customHeight="1" x14ac:dyDescent="0.2">
      <c r="A189" s="113" t="s">
        <v>13</v>
      </c>
      <c r="B189" s="14" t="s">
        <v>128</v>
      </c>
      <c r="C189" s="37">
        <v>200</v>
      </c>
      <c r="D189" s="45">
        <v>4.4400000000000004</v>
      </c>
      <c r="E189" s="45">
        <v>11.28</v>
      </c>
      <c r="F189" s="45">
        <v>15.36</v>
      </c>
      <c r="G189" s="44">
        <v>164.98</v>
      </c>
      <c r="H189" s="38">
        <v>423</v>
      </c>
    </row>
    <row r="190" spans="1:8" s="6" customFormat="1" ht="12" customHeight="1" x14ac:dyDescent="0.2">
      <c r="A190" s="123"/>
      <c r="B190" s="14" t="s">
        <v>46</v>
      </c>
      <c r="C190" s="37">
        <v>100</v>
      </c>
      <c r="D190" s="45">
        <v>7.8</v>
      </c>
      <c r="E190" s="45">
        <v>3.64</v>
      </c>
      <c r="F190" s="45">
        <v>20.149999999999999</v>
      </c>
      <c r="G190" s="44">
        <v>234.6</v>
      </c>
      <c r="H190" s="38">
        <v>270</v>
      </c>
    </row>
    <row r="191" spans="1:8" s="6" customFormat="1" ht="12" customHeight="1" x14ac:dyDescent="0.2">
      <c r="A191" s="124"/>
      <c r="B191" s="14" t="s">
        <v>34</v>
      </c>
      <c r="C191" s="37">
        <v>200</v>
      </c>
      <c r="D191" s="45">
        <v>0.26</v>
      </c>
      <c r="E191" s="45">
        <v>0</v>
      </c>
      <c r="F191" s="45">
        <v>7.24</v>
      </c>
      <c r="G191" s="44">
        <v>30.84</v>
      </c>
      <c r="H191" s="38">
        <v>494</v>
      </c>
    </row>
    <row r="192" spans="1:8" s="6" customFormat="1" ht="12" customHeight="1" x14ac:dyDescent="0.2">
      <c r="A192" s="125" t="s">
        <v>17</v>
      </c>
      <c r="B192" s="126"/>
      <c r="C192" s="15">
        <f>SUM(C189:C191)</f>
        <v>500</v>
      </c>
      <c r="D192" s="65">
        <f>SUM(D189:D191)</f>
        <v>12.5</v>
      </c>
      <c r="E192" s="65">
        <f>SUM(E189:E191)</f>
        <v>14.92</v>
      </c>
      <c r="F192" s="65">
        <f>SUM(F189:F191)</f>
        <v>42.75</v>
      </c>
      <c r="G192" s="65">
        <f>SUM(G189:G191)</f>
        <v>430.41999999999996</v>
      </c>
      <c r="H192" s="33"/>
    </row>
    <row r="193" spans="1:8" s="6" customFormat="1" ht="12" customHeight="1" x14ac:dyDescent="0.2">
      <c r="A193" s="132" t="s">
        <v>18</v>
      </c>
      <c r="B193" s="14" t="s">
        <v>137</v>
      </c>
      <c r="C193" s="37">
        <v>200</v>
      </c>
      <c r="D193" s="45">
        <v>2.5</v>
      </c>
      <c r="E193" s="45">
        <v>19.239999999999998</v>
      </c>
      <c r="F193" s="45">
        <v>16.940000000000001</v>
      </c>
      <c r="G193" s="44">
        <v>198.6</v>
      </c>
      <c r="H193" s="32" t="s">
        <v>130</v>
      </c>
    </row>
    <row r="194" spans="1:8" s="6" customFormat="1" ht="17.25" customHeight="1" x14ac:dyDescent="0.2">
      <c r="A194" s="133"/>
      <c r="B194" s="14" t="s">
        <v>138</v>
      </c>
      <c r="C194" s="37">
        <v>90</v>
      </c>
      <c r="D194" s="45">
        <v>9.2200000000000006</v>
      </c>
      <c r="E194" s="45">
        <v>17.66</v>
      </c>
      <c r="F194" s="45">
        <v>1.93</v>
      </c>
      <c r="G194" s="44">
        <v>68.989999999999995</v>
      </c>
      <c r="H194" s="38">
        <v>343</v>
      </c>
    </row>
    <row r="195" spans="1:8" s="6" customFormat="1" x14ac:dyDescent="0.2">
      <c r="A195" s="133"/>
      <c r="B195" s="14" t="s">
        <v>60</v>
      </c>
      <c r="C195" s="37">
        <v>150</v>
      </c>
      <c r="D195" s="45">
        <v>3.87</v>
      </c>
      <c r="E195" s="45">
        <v>6.7</v>
      </c>
      <c r="F195" s="45">
        <v>40.08</v>
      </c>
      <c r="G195" s="44">
        <v>218.03</v>
      </c>
      <c r="H195" s="38">
        <v>414</v>
      </c>
    </row>
    <row r="196" spans="1:8" s="6" customFormat="1" x14ac:dyDescent="0.2">
      <c r="A196" s="133"/>
      <c r="B196" s="14" t="s">
        <v>39</v>
      </c>
      <c r="C196" s="37">
        <v>200</v>
      </c>
      <c r="D196" s="45">
        <v>1.92</v>
      </c>
      <c r="E196" s="45">
        <v>0.12</v>
      </c>
      <c r="F196" s="45">
        <v>25.86</v>
      </c>
      <c r="G196" s="44">
        <v>112.36</v>
      </c>
      <c r="H196" s="32" t="s">
        <v>38</v>
      </c>
    </row>
    <row r="197" spans="1:8" s="6" customFormat="1" x14ac:dyDescent="0.2">
      <c r="A197" s="133"/>
      <c r="B197" s="14" t="s">
        <v>23</v>
      </c>
      <c r="C197" s="37">
        <v>30</v>
      </c>
      <c r="D197" s="45">
        <v>2.37</v>
      </c>
      <c r="E197" s="45">
        <v>0.3</v>
      </c>
      <c r="F197" s="45">
        <v>14.76</v>
      </c>
      <c r="G197" s="44">
        <v>70.5</v>
      </c>
      <c r="H197" s="38">
        <v>108</v>
      </c>
    </row>
    <row r="198" spans="1:8" s="6" customFormat="1" x14ac:dyDescent="0.2">
      <c r="A198" s="134"/>
      <c r="B198" s="14" t="s">
        <v>22</v>
      </c>
      <c r="C198" s="37">
        <v>30</v>
      </c>
      <c r="D198" s="45">
        <v>1.98</v>
      </c>
      <c r="E198" s="45">
        <v>0.36</v>
      </c>
      <c r="F198" s="45">
        <v>10.02</v>
      </c>
      <c r="G198" s="44">
        <v>52.2</v>
      </c>
      <c r="H198" s="38">
        <v>109</v>
      </c>
    </row>
    <row r="199" spans="1:8" s="6" customFormat="1" x14ac:dyDescent="0.2">
      <c r="A199" s="74"/>
      <c r="B199" s="14"/>
      <c r="C199" s="37"/>
      <c r="D199" s="45"/>
      <c r="E199" s="45"/>
      <c r="F199" s="45"/>
      <c r="G199" s="44"/>
      <c r="H199" s="38"/>
    </row>
    <row r="200" spans="1:8" s="6" customFormat="1" x14ac:dyDescent="0.2">
      <c r="A200" s="125" t="s">
        <v>24</v>
      </c>
      <c r="B200" s="126"/>
      <c r="C200" s="15">
        <f>SUM(C193:C199)</f>
        <v>700</v>
      </c>
      <c r="D200" s="65">
        <f>SUM(D193:D199)</f>
        <v>21.86</v>
      </c>
      <c r="E200" s="65">
        <f>SUM(E193:E199)</f>
        <v>44.379999999999995</v>
      </c>
      <c r="F200" s="65">
        <f>SUM(F193:F199)</f>
        <v>109.59</v>
      </c>
      <c r="G200" s="65">
        <f>SUM(G193:G199)</f>
        <v>720.68000000000006</v>
      </c>
      <c r="H200" s="33"/>
    </row>
    <row r="201" spans="1:8" s="6" customFormat="1" x14ac:dyDescent="0.2">
      <c r="A201" s="102" t="s">
        <v>25</v>
      </c>
      <c r="B201" s="75" t="s">
        <v>131</v>
      </c>
      <c r="C201" s="76">
        <v>200</v>
      </c>
      <c r="D201" s="45">
        <v>0.3</v>
      </c>
      <c r="E201" s="45">
        <v>0.12</v>
      </c>
      <c r="F201" s="45">
        <v>9.18</v>
      </c>
      <c r="G201" s="44">
        <v>39.74</v>
      </c>
      <c r="H201" s="46" t="s">
        <v>132</v>
      </c>
    </row>
    <row r="202" spans="1:8" s="6" customFormat="1" ht="25.5" x14ac:dyDescent="0.2">
      <c r="A202" s="102"/>
      <c r="B202" s="14" t="s">
        <v>43</v>
      </c>
      <c r="C202" s="37">
        <v>100</v>
      </c>
      <c r="D202" s="45">
        <v>9.89</v>
      </c>
      <c r="E202" s="45">
        <v>10.73</v>
      </c>
      <c r="F202" s="45">
        <v>20.07</v>
      </c>
      <c r="G202" s="44">
        <v>217.04</v>
      </c>
      <c r="H202" s="32" t="s">
        <v>42</v>
      </c>
    </row>
    <row r="203" spans="1:8" s="6" customFormat="1" x14ac:dyDescent="0.2">
      <c r="A203" s="102" t="s">
        <v>29</v>
      </c>
      <c r="B203" s="103"/>
      <c r="C203" s="65">
        <f>SUM(C201:C202)</f>
        <v>300</v>
      </c>
      <c r="D203" s="65">
        <f>SUM(D201:D202)</f>
        <v>10.190000000000001</v>
      </c>
      <c r="E203" s="65">
        <f>SUM(E201:E202)</f>
        <v>10.85</v>
      </c>
      <c r="F203" s="65">
        <f>SUM(F201:F202)</f>
        <v>29.25</v>
      </c>
      <c r="G203" s="65">
        <f>SUM(G201:G202)</f>
        <v>256.77999999999997</v>
      </c>
      <c r="H203" s="78"/>
    </row>
    <row r="204" spans="1:8" s="6" customFormat="1" ht="13.5" thickBot="1" x14ac:dyDescent="0.25">
      <c r="A204" s="127" t="s">
        <v>30</v>
      </c>
      <c r="B204" s="128"/>
      <c r="C204" s="17">
        <f>C192+C200+C203</f>
        <v>1500</v>
      </c>
      <c r="D204" s="70">
        <f>D192+D200+D203</f>
        <v>44.55</v>
      </c>
      <c r="E204" s="70">
        <f>E192+E200+E203</f>
        <v>70.149999999999991</v>
      </c>
      <c r="F204" s="70">
        <f>F192+F200+F203</f>
        <v>181.59</v>
      </c>
      <c r="G204" s="70">
        <f>G192+G200+G203</f>
        <v>1407.8799999999999</v>
      </c>
      <c r="H204" s="36"/>
    </row>
    <row r="205" spans="1:8" s="6" customFormat="1" x14ac:dyDescent="0.2">
      <c r="A205" s="102" t="s">
        <v>97</v>
      </c>
      <c r="B205" s="103"/>
      <c r="C205" s="15">
        <f>C187+C171+C155+C139+C124+C92+C77+C61+C45+C29+C204+C108</f>
        <v>18100</v>
      </c>
      <c r="D205" s="15">
        <f>D187+D171+D155+D139+D124+D92+D77+D61+D45+D29+D204+D108</f>
        <v>618.76</v>
      </c>
      <c r="E205" s="15">
        <f>E187+E171+E155+E139+E124+E92+E77+E61+E45+E29+E204+E108</f>
        <v>607.04</v>
      </c>
      <c r="F205" s="15">
        <f>F187+F171+F155+F139+F124+F92+F77+F61+F45+F29+F204+F108</f>
        <v>2692.92</v>
      </c>
      <c r="G205" s="15">
        <f>G187+G171+G155+G139+G124+G92+G77+G61+G45+G29+G204+G108</f>
        <v>18659.16</v>
      </c>
      <c r="H205" s="33"/>
    </row>
    <row r="206" spans="1:8" s="6" customFormat="1" ht="13.5" thickBot="1" x14ac:dyDescent="0.25">
      <c r="A206" s="127" t="s">
        <v>98</v>
      </c>
      <c r="B206" s="128"/>
      <c r="C206" s="79">
        <f>C205/12</f>
        <v>1508.3333333333333</v>
      </c>
      <c r="D206" s="79">
        <f>D205/12</f>
        <v>51.563333333333333</v>
      </c>
      <c r="E206" s="79">
        <f>E205/12</f>
        <v>50.586666666666666</v>
      </c>
      <c r="F206" s="79">
        <f>F205/12</f>
        <v>224.41</v>
      </c>
      <c r="G206" s="79">
        <f>G205/12</f>
        <v>1554.93</v>
      </c>
      <c r="H206" s="36"/>
    </row>
    <row r="207" spans="1:8" s="22" customFormat="1" ht="30" customHeight="1" thickBot="1" x14ac:dyDescent="0.25">
      <c r="A207" s="131"/>
      <c r="B207" s="131"/>
      <c r="C207" s="21"/>
      <c r="D207" s="71"/>
      <c r="E207" s="71"/>
      <c r="F207" s="71"/>
      <c r="G207" s="72"/>
      <c r="H207" s="21"/>
    </row>
    <row r="208" spans="1:8" ht="38.25" x14ac:dyDescent="0.2">
      <c r="B208" s="39" t="s">
        <v>107</v>
      </c>
      <c r="C208" s="40" t="s">
        <v>108</v>
      </c>
      <c r="D208" s="41" t="s">
        <v>7</v>
      </c>
      <c r="E208" s="41" t="s">
        <v>8</v>
      </c>
      <c r="F208" s="41" t="s">
        <v>9</v>
      </c>
      <c r="G208" s="42" t="s">
        <v>6</v>
      </c>
    </row>
    <row r="209" spans="2:7" x14ac:dyDescent="0.2">
      <c r="B209" s="43" t="s">
        <v>109</v>
      </c>
      <c r="C209" s="44">
        <v>500</v>
      </c>
      <c r="D209" s="45" t="s">
        <v>110</v>
      </c>
      <c r="E209" s="45" t="s">
        <v>111</v>
      </c>
      <c r="F209" s="45" t="s">
        <v>112</v>
      </c>
      <c r="G209" s="46" t="s">
        <v>113</v>
      </c>
    </row>
    <row r="210" spans="2:7" x14ac:dyDescent="0.2">
      <c r="B210" s="43" t="s">
        <v>114</v>
      </c>
      <c r="C210" s="44">
        <v>700</v>
      </c>
      <c r="D210" s="45" t="s">
        <v>115</v>
      </c>
      <c r="E210" s="45" t="s">
        <v>116</v>
      </c>
      <c r="F210" s="45" t="s">
        <v>117</v>
      </c>
      <c r="G210" s="46" t="s">
        <v>118</v>
      </c>
    </row>
    <row r="211" spans="2:7" ht="13.5" thickBot="1" x14ac:dyDescent="0.25">
      <c r="B211" s="47" t="s">
        <v>119</v>
      </c>
      <c r="C211" s="48">
        <v>300</v>
      </c>
      <c r="D211" s="49" t="s">
        <v>120</v>
      </c>
      <c r="E211" s="49" t="s">
        <v>121</v>
      </c>
      <c r="F211" s="49" t="s">
        <v>122</v>
      </c>
      <c r="G211" s="50" t="s">
        <v>123</v>
      </c>
    </row>
    <row r="212" spans="2:7" x14ac:dyDescent="0.2">
      <c r="B212" s="51"/>
      <c r="C212" s="52"/>
      <c r="D212" s="52"/>
      <c r="E212" s="52"/>
      <c r="F212" s="52"/>
      <c r="G212" s="52"/>
    </row>
    <row r="213" spans="2:7" x14ac:dyDescent="0.2">
      <c r="B213" s="53" t="s">
        <v>124</v>
      </c>
      <c r="C213" s="80">
        <f>(C176+C160+C144+C129+C113+C82+C66+C50+C34+C19+C192+C97)/12</f>
        <v>500</v>
      </c>
      <c r="D213" s="45">
        <f>(D176+D160+D144+D129+D113+D82+D66+D50+D34+D19+D192+D97)/12</f>
        <v>16.071666666666665</v>
      </c>
      <c r="E213" s="45">
        <f>(E176+E160+E144+E129+E113+E82+E66+E50+E34+E19+E192+E97)/12</f>
        <v>16.116666666666664</v>
      </c>
      <c r="F213" s="45">
        <f>(F176+F160+F144+F129+F113+F82+F66+F50+F34+F19+F192+F97)/12</f>
        <v>71.951666666666668</v>
      </c>
      <c r="G213" s="45">
        <f>(G176+G160+G144+G129+G113+G82+G66+G50+G34+G19+G192+G97)/12</f>
        <v>516.69916666666666</v>
      </c>
    </row>
    <row r="214" spans="2:7" x14ac:dyDescent="0.2">
      <c r="B214" s="53" t="s">
        <v>125</v>
      </c>
      <c r="C214" s="80">
        <f>(C183+C167+C151+C135+C120+C88+C73+C57+C41+C25+C104+C200)/12</f>
        <v>708.33333333333337</v>
      </c>
      <c r="D214" s="45">
        <f>(D183+D167+D151+D135+D120+D88+D73+D57+D41+D25+D104+D200)/12</f>
        <v>25.215000000000003</v>
      </c>
      <c r="E214" s="45">
        <f>(E183+E167+E151+E135+E120+E88+E73+E57+E41+E25+E104+E200)/12</f>
        <v>28.387500000000003</v>
      </c>
      <c r="F214" s="45">
        <f>(F183+F167+F151+F135+F120+F88+F73+F57+F41+F25+F104+F200)/12</f>
        <v>104.82333333333337</v>
      </c>
      <c r="G214" s="45">
        <f>(G183+G167+G151+G135+G120+G88+G73+G57+G41+G25+G104+G200)/12</f>
        <v>725.47333333333336</v>
      </c>
    </row>
    <row r="215" spans="2:7" x14ac:dyDescent="0.2">
      <c r="B215" s="53" t="s">
        <v>126</v>
      </c>
      <c r="C215" s="44">
        <f>(C186+C170+C154+C138+C123+C91+C76+C60+C44+C28+C203+C107)/12</f>
        <v>300</v>
      </c>
      <c r="D215" s="45">
        <f>(D186+D170+D154+D138+D123+D91+D76+D60+D44+D28+D203+D107)/12</f>
        <v>9.4300000000000015</v>
      </c>
      <c r="E215" s="45">
        <f>(E186+E170+E154+E138+E123+E91+E76+E60+E44+E28+E203+E107)/12</f>
        <v>8.5641666666666669</v>
      </c>
      <c r="F215" s="45">
        <f>(F186+F170+F154+F138+F123+F91+F76+F60+F44+F28+F203+F107)/12</f>
        <v>45.160000000000004</v>
      </c>
      <c r="G215" s="45">
        <f>(G186+G170+G154+G138+G123+G91+G76+G60+G44+G28)/10</f>
        <v>311.875</v>
      </c>
    </row>
  </sheetData>
  <mergeCells count="106">
    <mergeCell ref="A201:A202"/>
    <mergeCell ref="A203:B203"/>
    <mergeCell ref="A204:B204"/>
    <mergeCell ref="A104:B104"/>
    <mergeCell ref="A105:A106"/>
    <mergeCell ref="A107:B107"/>
    <mergeCell ref="A108:B108"/>
    <mergeCell ref="A188:H188"/>
    <mergeCell ref="A207:B207"/>
    <mergeCell ref="A171:B171"/>
    <mergeCell ref="A172:H172"/>
    <mergeCell ref="A173:A175"/>
    <mergeCell ref="A176:B176"/>
    <mergeCell ref="A177:A182"/>
    <mergeCell ref="A183:B183"/>
    <mergeCell ref="A186:B186"/>
    <mergeCell ref="A184:A185"/>
    <mergeCell ref="A187:B187"/>
    <mergeCell ref="A205:B205"/>
    <mergeCell ref="A206:B206"/>
    <mergeCell ref="A189:A191"/>
    <mergeCell ref="A192:B192"/>
    <mergeCell ref="A193:A198"/>
    <mergeCell ref="A200:B200"/>
    <mergeCell ref="A157:A159"/>
    <mergeCell ref="A160:B160"/>
    <mergeCell ref="A161:A166"/>
    <mergeCell ref="A167:B167"/>
    <mergeCell ref="A170:B170"/>
    <mergeCell ref="A168:A169"/>
    <mergeCell ref="A156:H156"/>
    <mergeCell ref="A138:B138"/>
    <mergeCell ref="A136:A137"/>
    <mergeCell ref="A139:B139"/>
    <mergeCell ref="A140:H140"/>
    <mergeCell ref="A141:A143"/>
    <mergeCell ref="A144:B144"/>
    <mergeCell ref="A145:A150"/>
    <mergeCell ref="A151:B151"/>
    <mergeCell ref="A154:B154"/>
    <mergeCell ref="A152:A153"/>
    <mergeCell ref="A155:B155"/>
    <mergeCell ref="A135:B135"/>
    <mergeCell ref="A110:A112"/>
    <mergeCell ref="A113:B113"/>
    <mergeCell ref="A114:A119"/>
    <mergeCell ref="A120:B120"/>
    <mergeCell ref="A123:B123"/>
    <mergeCell ref="A121:A122"/>
    <mergeCell ref="A124:B124"/>
    <mergeCell ref="A125:H125"/>
    <mergeCell ref="A126:A128"/>
    <mergeCell ref="A129:B129"/>
    <mergeCell ref="A130:A134"/>
    <mergeCell ref="A109:H109"/>
    <mergeCell ref="A76:B76"/>
    <mergeCell ref="A74:A75"/>
    <mergeCell ref="A77:B77"/>
    <mergeCell ref="A78:H78"/>
    <mergeCell ref="A79:A81"/>
    <mergeCell ref="A82:B82"/>
    <mergeCell ref="A83:A87"/>
    <mergeCell ref="A88:B88"/>
    <mergeCell ref="A91:B91"/>
    <mergeCell ref="A89:A90"/>
    <mergeCell ref="A92:B92"/>
    <mergeCell ref="A93:H93"/>
    <mergeCell ref="A94:A96"/>
    <mergeCell ref="A97:B97"/>
    <mergeCell ref="A98:A103"/>
    <mergeCell ref="A73:B73"/>
    <mergeCell ref="A46:H46"/>
    <mergeCell ref="A47:A49"/>
    <mergeCell ref="A50:B50"/>
    <mergeCell ref="A51:A56"/>
    <mergeCell ref="A57:B57"/>
    <mergeCell ref="A60:B60"/>
    <mergeCell ref="A58:A59"/>
    <mergeCell ref="A61:B61"/>
    <mergeCell ref="A62:H62"/>
    <mergeCell ref="A63:A65"/>
    <mergeCell ref="A66:B66"/>
    <mergeCell ref="A67:A72"/>
    <mergeCell ref="A45:B45"/>
    <mergeCell ref="A25:B25"/>
    <mergeCell ref="A28:B28"/>
    <mergeCell ref="A26:A27"/>
    <mergeCell ref="A29:B29"/>
    <mergeCell ref="A30:H30"/>
    <mergeCell ref="A31:A33"/>
    <mergeCell ref="A34:B34"/>
    <mergeCell ref="A35:A40"/>
    <mergeCell ref="A41:B41"/>
    <mergeCell ref="A44:B44"/>
    <mergeCell ref="A42:A43"/>
    <mergeCell ref="H13:H14"/>
    <mergeCell ref="A9:H9"/>
    <mergeCell ref="A15:H15"/>
    <mergeCell ref="A16:A18"/>
    <mergeCell ref="A19:B19"/>
    <mergeCell ref="G13:G14"/>
    <mergeCell ref="A20:A24"/>
    <mergeCell ref="A13:A14"/>
    <mergeCell ref="B13:B14"/>
    <mergeCell ref="C13:C14"/>
    <mergeCell ref="D13:F13"/>
  </mergeCells>
  <pageMargins left="0.31496062992125984" right="0.31496062992125984" top="0.15748031496062992" bottom="0.35433070866141736" header="0.31496062992125984" footer="0.31496062992125984"/>
  <pageSetup paperSize="9" scale="76" fitToHeight="0" orientation="portrait" r:id="rId1"/>
  <ignoredErrors>
    <ignoredError sqref="D57:G57 D123:G1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0"/>
  <sheetViews>
    <sheetView workbookViewId="0">
      <selection activeCell="L207" sqref="L207"/>
    </sheetView>
  </sheetViews>
  <sheetFormatPr defaultRowHeight="12.75" x14ac:dyDescent="0.2"/>
  <cols>
    <col min="1" max="1" width="12.5703125" style="10" customWidth="1"/>
    <col min="2" max="2" width="41.7109375" style="7" customWidth="1"/>
    <col min="3" max="3" width="10.7109375" style="18" customWidth="1"/>
    <col min="4" max="6" width="10.7109375" style="54" customWidth="1"/>
    <col min="7" max="7" width="15.28515625" style="55" customWidth="1"/>
    <col min="8" max="8" width="15.7109375" style="18" customWidth="1"/>
    <col min="9" max="11" width="7.7109375" customWidth="1"/>
  </cols>
  <sheetData>
    <row r="1" spans="1:8" x14ac:dyDescent="0.2">
      <c r="B1" s="24" t="s">
        <v>99</v>
      </c>
      <c r="H1" s="28" t="s">
        <v>103</v>
      </c>
    </row>
    <row r="2" spans="1:8" x14ac:dyDescent="0.2">
      <c r="B2" s="11"/>
      <c r="F2" s="56"/>
      <c r="G2" s="57"/>
      <c r="H2" s="19"/>
    </row>
    <row r="3" spans="1:8" x14ac:dyDescent="0.2">
      <c r="B3" s="26" t="s">
        <v>100</v>
      </c>
      <c r="F3" s="58"/>
      <c r="G3" s="59"/>
      <c r="H3" s="29" t="s">
        <v>100</v>
      </c>
    </row>
    <row r="4" spans="1:8" x14ac:dyDescent="0.2">
      <c r="B4" s="27" t="s">
        <v>101</v>
      </c>
      <c r="F4" s="60"/>
      <c r="G4" s="61"/>
      <c r="H4" s="30" t="s">
        <v>101</v>
      </c>
    </row>
    <row r="5" spans="1:8" x14ac:dyDescent="0.2">
      <c r="B5" s="25" t="s">
        <v>102</v>
      </c>
      <c r="H5" s="31" t="s">
        <v>102</v>
      </c>
    </row>
    <row r="9" spans="1:8" s="1" customFormat="1" x14ac:dyDescent="0.2">
      <c r="A9" s="97" t="s">
        <v>10</v>
      </c>
      <c r="B9" s="98"/>
      <c r="C9" s="98"/>
      <c r="D9" s="98"/>
      <c r="E9" s="98"/>
      <c r="F9" s="98"/>
      <c r="G9" s="98"/>
      <c r="H9" s="98"/>
    </row>
    <row r="10" spans="1:8" s="1" customFormat="1" x14ac:dyDescent="0.2">
      <c r="A10" s="8"/>
      <c r="C10" s="2"/>
      <c r="D10" s="62"/>
      <c r="E10" s="62"/>
      <c r="F10" s="62"/>
      <c r="G10" s="63"/>
      <c r="H10" s="3"/>
    </row>
    <row r="11" spans="1:8" s="1" customFormat="1" ht="27.75" customHeight="1" x14ac:dyDescent="0.2">
      <c r="A11" s="8" t="s">
        <v>4</v>
      </c>
      <c r="B11" s="1" t="s">
        <v>104</v>
      </c>
      <c r="C11" s="2"/>
      <c r="D11" s="62"/>
      <c r="E11" s="62"/>
      <c r="F11" s="62"/>
      <c r="G11" s="63"/>
      <c r="H11" s="3"/>
    </row>
    <row r="12" spans="1:8" s="1" customFormat="1" ht="13.5" thickBot="1" x14ac:dyDescent="0.25">
      <c r="A12" s="9"/>
      <c r="C12" s="2"/>
      <c r="D12" s="62"/>
      <c r="E12" s="62"/>
      <c r="F12" s="62"/>
      <c r="G12" s="63"/>
      <c r="H12" s="3"/>
    </row>
    <row r="13" spans="1:8" s="4" customFormat="1" ht="33" customHeight="1" x14ac:dyDescent="0.2">
      <c r="A13" s="106" t="s">
        <v>0</v>
      </c>
      <c r="B13" s="108" t="s">
        <v>1</v>
      </c>
      <c r="C13" s="110" t="s">
        <v>3</v>
      </c>
      <c r="D13" s="135" t="s">
        <v>5</v>
      </c>
      <c r="E13" s="136"/>
      <c r="F13" s="137"/>
      <c r="G13" s="104" t="s">
        <v>6</v>
      </c>
      <c r="H13" s="95" t="s">
        <v>2</v>
      </c>
    </row>
    <row r="14" spans="1:8" s="5" customFormat="1" ht="13.5" thickBot="1" x14ac:dyDescent="0.25">
      <c r="A14" s="107"/>
      <c r="B14" s="109"/>
      <c r="C14" s="111"/>
      <c r="D14" s="64" t="s">
        <v>7</v>
      </c>
      <c r="E14" s="64" t="s">
        <v>8</v>
      </c>
      <c r="F14" s="64" t="s">
        <v>9</v>
      </c>
      <c r="G14" s="105"/>
      <c r="H14" s="96"/>
    </row>
    <row r="15" spans="1:8" s="6" customFormat="1" x14ac:dyDescent="0.2">
      <c r="A15" s="99" t="s">
        <v>12</v>
      </c>
      <c r="B15" s="100"/>
      <c r="C15" s="100"/>
      <c r="D15" s="100"/>
      <c r="E15" s="100"/>
      <c r="F15" s="100"/>
      <c r="G15" s="100"/>
      <c r="H15" s="101"/>
    </row>
    <row r="16" spans="1:8" x14ac:dyDescent="0.2">
      <c r="A16" s="102" t="s">
        <v>13</v>
      </c>
      <c r="B16" s="14" t="s">
        <v>14</v>
      </c>
      <c r="C16" s="37">
        <v>250</v>
      </c>
      <c r="D16" s="45">
        <v>7.05</v>
      </c>
      <c r="E16" s="45">
        <v>8.9499999999999993</v>
      </c>
      <c r="F16" s="45">
        <v>41.77</v>
      </c>
      <c r="G16" s="44">
        <v>275.77</v>
      </c>
      <c r="H16" s="38">
        <v>268</v>
      </c>
    </row>
    <row r="17" spans="1:8" x14ac:dyDescent="0.2">
      <c r="A17" s="102"/>
      <c r="B17" s="14" t="s">
        <v>15</v>
      </c>
      <c r="C17" s="37">
        <v>100</v>
      </c>
      <c r="D17" s="45">
        <v>7.63</v>
      </c>
      <c r="E17" s="45">
        <v>6.47</v>
      </c>
      <c r="F17" s="45">
        <v>40</v>
      </c>
      <c r="G17" s="44">
        <v>276.37</v>
      </c>
      <c r="H17" s="38">
        <v>574</v>
      </c>
    </row>
    <row r="18" spans="1:8" x14ac:dyDescent="0.2">
      <c r="A18" s="102"/>
      <c r="B18" s="14" t="s">
        <v>16</v>
      </c>
      <c r="C18" s="37">
        <v>200</v>
      </c>
      <c r="D18" s="45">
        <v>0.2</v>
      </c>
      <c r="E18" s="45">
        <v>0</v>
      </c>
      <c r="F18" s="45">
        <v>7.02</v>
      </c>
      <c r="G18" s="44">
        <v>28.46</v>
      </c>
      <c r="H18" s="38">
        <v>493</v>
      </c>
    </row>
    <row r="19" spans="1:8" s="6" customFormat="1" x14ac:dyDescent="0.2">
      <c r="A19" s="102" t="s">
        <v>17</v>
      </c>
      <c r="B19" s="103"/>
      <c r="C19" s="15">
        <f>SUM(C16:C18)</f>
        <v>550</v>
      </c>
      <c r="D19" s="65">
        <f>SUM(D16:D18)</f>
        <v>14.879999999999999</v>
      </c>
      <c r="E19" s="65">
        <f>SUM(E16:E18)</f>
        <v>15.419999999999998</v>
      </c>
      <c r="F19" s="65">
        <f>SUM(F16:F18)</f>
        <v>88.79</v>
      </c>
      <c r="G19" s="65">
        <f>SUM(G16:G18)</f>
        <v>580.6</v>
      </c>
      <c r="H19" s="33"/>
    </row>
    <row r="20" spans="1:8" x14ac:dyDescent="0.2">
      <c r="A20" s="102" t="s">
        <v>18</v>
      </c>
      <c r="B20" s="14" t="s">
        <v>19</v>
      </c>
      <c r="C20" s="37">
        <v>250</v>
      </c>
      <c r="D20" s="45">
        <v>2.25</v>
      </c>
      <c r="E20" s="45">
        <v>6.6</v>
      </c>
      <c r="F20" s="45">
        <v>16.920000000000002</v>
      </c>
      <c r="G20" s="44">
        <v>108.85</v>
      </c>
      <c r="H20" s="38">
        <v>131</v>
      </c>
    </row>
    <row r="21" spans="1:8" x14ac:dyDescent="0.2">
      <c r="A21" s="102"/>
      <c r="B21" s="14" t="s">
        <v>20</v>
      </c>
      <c r="C21" s="37">
        <v>280</v>
      </c>
      <c r="D21" s="45">
        <v>13.8</v>
      </c>
      <c r="E21" s="45">
        <v>23.78</v>
      </c>
      <c r="F21" s="45">
        <v>76.790000000000006</v>
      </c>
      <c r="G21" s="44">
        <v>510.22</v>
      </c>
      <c r="H21" s="38">
        <v>265</v>
      </c>
    </row>
    <row r="22" spans="1:8" x14ac:dyDescent="0.2">
      <c r="A22" s="102"/>
      <c r="B22" s="14" t="s">
        <v>21</v>
      </c>
      <c r="C22" s="37">
        <v>200</v>
      </c>
      <c r="D22" s="45">
        <v>0.08</v>
      </c>
      <c r="E22" s="45">
        <v>0</v>
      </c>
      <c r="F22" s="45">
        <v>10.62</v>
      </c>
      <c r="G22" s="44">
        <v>40.44</v>
      </c>
      <c r="H22" s="38">
        <v>508</v>
      </c>
    </row>
    <row r="23" spans="1:8" x14ac:dyDescent="0.2">
      <c r="A23" s="102"/>
      <c r="B23" s="14" t="s">
        <v>22</v>
      </c>
      <c r="C23" s="37">
        <v>30</v>
      </c>
      <c r="D23" s="45">
        <v>1.98</v>
      </c>
      <c r="E23" s="45">
        <v>0.36</v>
      </c>
      <c r="F23" s="45">
        <v>10.02</v>
      </c>
      <c r="G23" s="44">
        <v>52.2</v>
      </c>
      <c r="H23" s="38">
        <v>109</v>
      </c>
    </row>
    <row r="24" spans="1:8" x14ac:dyDescent="0.2">
      <c r="A24" s="102"/>
      <c r="B24" s="14" t="s">
        <v>23</v>
      </c>
      <c r="C24" s="37">
        <v>30</v>
      </c>
      <c r="D24" s="45">
        <v>2.37</v>
      </c>
      <c r="E24" s="45">
        <v>0.3</v>
      </c>
      <c r="F24" s="45">
        <v>14.76</v>
      </c>
      <c r="G24" s="44">
        <v>70.5</v>
      </c>
      <c r="H24" s="38">
        <v>108</v>
      </c>
    </row>
    <row r="25" spans="1:8" s="6" customFormat="1" x14ac:dyDescent="0.2">
      <c r="A25" s="102" t="s">
        <v>24</v>
      </c>
      <c r="B25" s="103"/>
      <c r="C25" s="15">
        <f>SUM(C20:C24)</f>
        <v>790</v>
      </c>
      <c r="D25" s="65">
        <f>SUM(D20:D24)</f>
        <v>20.48</v>
      </c>
      <c r="E25" s="65">
        <f>SUM(E20:E24)</f>
        <v>31.040000000000003</v>
      </c>
      <c r="F25" s="65">
        <f>SUM(F20:F24)</f>
        <v>129.11000000000001</v>
      </c>
      <c r="G25" s="65">
        <f>SUM(G20:G24)</f>
        <v>782.21</v>
      </c>
      <c r="H25" s="33"/>
    </row>
    <row r="26" spans="1:8" x14ac:dyDescent="0.2">
      <c r="A26" s="102" t="s">
        <v>25</v>
      </c>
      <c r="B26" s="14" t="s">
        <v>26</v>
      </c>
      <c r="C26" s="37">
        <v>200</v>
      </c>
      <c r="D26" s="45">
        <v>0</v>
      </c>
      <c r="E26" s="45">
        <v>0</v>
      </c>
      <c r="F26" s="45">
        <v>14</v>
      </c>
      <c r="G26" s="44">
        <v>95</v>
      </c>
      <c r="H26" s="38">
        <v>614</v>
      </c>
    </row>
    <row r="27" spans="1:8" ht="25.5" x14ac:dyDescent="0.2">
      <c r="A27" s="102"/>
      <c r="B27" s="14" t="s">
        <v>28</v>
      </c>
      <c r="C27" s="37">
        <v>100</v>
      </c>
      <c r="D27" s="45">
        <v>7.54</v>
      </c>
      <c r="E27" s="45">
        <v>7.87</v>
      </c>
      <c r="F27" s="45">
        <v>29.16</v>
      </c>
      <c r="G27" s="44">
        <v>235.4</v>
      </c>
      <c r="H27" s="32" t="s">
        <v>27</v>
      </c>
    </row>
    <row r="28" spans="1:8" s="6" customFormat="1" x14ac:dyDescent="0.2">
      <c r="A28" s="102" t="s">
        <v>29</v>
      </c>
      <c r="B28" s="103"/>
      <c r="C28" s="15">
        <f>SUM(C26:C27)</f>
        <v>300</v>
      </c>
      <c r="D28" s="65">
        <f>SUM(D26:D27)</f>
        <v>7.54</v>
      </c>
      <c r="E28" s="65">
        <f>SUM(E26:E27)</f>
        <v>7.87</v>
      </c>
      <c r="F28" s="65">
        <f>SUM(F26:F27)</f>
        <v>43.16</v>
      </c>
      <c r="G28" s="65">
        <f>SUM(G26:G27)</f>
        <v>330.4</v>
      </c>
      <c r="H28" s="33"/>
    </row>
    <row r="29" spans="1:8" s="6" customFormat="1" ht="13.5" thickBot="1" x14ac:dyDescent="0.25">
      <c r="A29" s="113" t="s">
        <v>30</v>
      </c>
      <c r="B29" s="114"/>
      <c r="C29" s="16">
        <f>C19+C25+C28</f>
        <v>1640</v>
      </c>
      <c r="D29" s="66">
        <f>D19+D25+D28</f>
        <v>42.9</v>
      </c>
      <c r="E29" s="66">
        <f>E19+E25+E28</f>
        <v>54.33</v>
      </c>
      <c r="F29" s="66">
        <f>F19+F25+F28</f>
        <v>261.06000000000006</v>
      </c>
      <c r="G29" s="66">
        <f>G19+G25+G28</f>
        <v>1693.21</v>
      </c>
      <c r="H29" s="34"/>
    </row>
    <row r="30" spans="1:8" s="6" customFormat="1" x14ac:dyDescent="0.2">
      <c r="A30" s="115" t="s">
        <v>31</v>
      </c>
      <c r="B30" s="116"/>
      <c r="C30" s="116"/>
      <c r="D30" s="116"/>
      <c r="E30" s="116"/>
      <c r="F30" s="116"/>
      <c r="G30" s="116"/>
      <c r="H30" s="117"/>
    </row>
    <row r="31" spans="1:8" x14ac:dyDescent="0.2">
      <c r="A31" s="102" t="s">
        <v>13</v>
      </c>
      <c r="B31" s="14" t="s">
        <v>32</v>
      </c>
      <c r="C31" s="37">
        <v>250</v>
      </c>
      <c r="D31" s="45">
        <v>25.15</v>
      </c>
      <c r="E31" s="45">
        <v>15.7</v>
      </c>
      <c r="F31" s="45">
        <v>48.8</v>
      </c>
      <c r="G31" s="44">
        <v>434.35</v>
      </c>
      <c r="H31" s="38">
        <v>117</v>
      </c>
    </row>
    <row r="32" spans="1:8" x14ac:dyDescent="0.2">
      <c r="A32" s="102"/>
      <c r="B32" s="14" t="s">
        <v>33</v>
      </c>
      <c r="C32" s="37">
        <v>100</v>
      </c>
      <c r="D32" s="45">
        <v>8.4</v>
      </c>
      <c r="E32" s="45">
        <v>7.97</v>
      </c>
      <c r="F32" s="45">
        <v>38.06</v>
      </c>
      <c r="G32" s="44">
        <v>318</v>
      </c>
      <c r="H32" s="38">
        <v>564</v>
      </c>
    </row>
    <row r="33" spans="1:8" x14ac:dyDescent="0.2">
      <c r="A33" s="102"/>
      <c r="B33" s="14" t="s">
        <v>34</v>
      </c>
      <c r="C33" s="37">
        <v>200</v>
      </c>
      <c r="D33" s="45">
        <v>0.26</v>
      </c>
      <c r="E33" s="45">
        <v>0</v>
      </c>
      <c r="F33" s="45">
        <v>7.24</v>
      </c>
      <c r="G33" s="44">
        <v>30.84</v>
      </c>
      <c r="H33" s="38">
        <v>494</v>
      </c>
    </row>
    <row r="34" spans="1:8" s="6" customFormat="1" x14ac:dyDescent="0.2">
      <c r="A34" s="102" t="s">
        <v>17</v>
      </c>
      <c r="B34" s="103"/>
      <c r="C34" s="15">
        <f>SUM(C31:C33)</f>
        <v>550</v>
      </c>
      <c r="D34" s="65">
        <f>SUM(D31:D33)</f>
        <v>33.809999999999995</v>
      </c>
      <c r="E34" s="65">
        <f>SUM(E31:E33)</f>
        <v>23.669999999999998</v>
      </c>
      <c r="F34" s="65">
        <f>SUM(F31:F33)</f>
        <v>94.1</v>
      </c>
      <c r="G34" s="65">
        <f>SUM(G31:G33)</f>
        <v>783.19</v>
      </c>
      <c r="H34" s="33"/>
    </row>
    <row r="35" spans="1:8" ht="25.5" x14ac:dyDescent="0.2">
      <c r="A35" s="102" t="s">
        <v>18</v>
      </c>
      <c r="B35" s="14" t="s">
        <v>35</v>
      </c>
      <c r="C35" s="37">
        <v>250</v>
      </c>
      <c r="D35" s="45">
        <v>2.7</v>
      </c>
      <c r="E35" s="45">
        <v>5.35</v>
      </c>
      <c r="F35" s="45">
        <v>18.829999999999998</v>
      </c>
      <c r="G35" s="44">
        <v>111.25</v>
      </c>
      <c r="H35" s="38">
        <v>147</v>
      </c>
    </row>
    <row r="36" spans="1:8" x14ac:dyDescent="0.2">
      <c r="A36" s="102"/>
      <c r="B36" s="14" t="s">
        <v>36</v>
      </c>
      <c r="C36" s="37">
        <v>100</v>
      </c>
      <c r="D36" s="45">
        <v>13.37</v>
      </c>
      <c r="E36" s="45">
        <v>12.94</v>
      </c>
      <c r="F36" s="45">
        <v>13.44</v>
      </c>
      <c r="G36" s="44">
        <v>218.33</v>
      </c>
      <c r="H36" s="38">
        <v>405</v>
      </c>
    </row>
    <row r="37" spans="1:8" x14ac:dyDescent="0.2">
      <c r="A37" s="102"/>
      <c r="B37" s="14" t="s">
        <v>37</v>
      </c>
      <c r="C37" s="37">
        <v>180</v>
      </c>
      <c r="D37" s="45">
        <v>9.1300000000000008</v>
      </c>
      <c r="E37" s="45">
        <v>7.7</v>
      </c>
      <c r="F37" s="45">
        <v>50.42</v>
      </c>
      <c r="G37" s="44">
        <v>262.22000000000003</v>
      </c>
      <c r="H37" s="38">
        <v>243</v>
      </c>
    </row>
    <row r="38" spans="1:8" x14ac:dyDescent="0.2">
      <c r="A38" s="102"/>
      <c r="B38" s="14" t="s">
        <v>39</v>
      </c>
      <c r="C38" s="37">
        <v>200</v>
      </c>
      <c r="D38" s="45">
        <v>1.92</v>
      </c>
      <c r="E38" s="45">
        <v>0.12</v>
      </c>
      <c r="F38" s="45">
        <v>25.86</v>
      </c>
      <c r="G38" s="44">
        <v>112.36</v>
      </c>
      <c r="H38" s="32" t="s">
        <v>38</v>
      </c>
    </row>
    <row r="39" spans="1:8" x14ac:dyDescent="0.2">
      <c r="A39" s="102"/>
      <c r="B39" s="14" t="s">
        <v>23</v>
      </c>
      <c r="C39" s="37">
        <v>30</v>
      </c>
      <c r="D39" s="45">
        <v>2.37</v>
      </c>
      <c r="E39" s="45">
        <v>0.3</v>
      </c>
      <c r="F39" s="45">
        <v>14.76</v>
      </c>
      <c r="G39" s="44">
        <v>70.5</v>
      </c>
      <c r="H39" s="38">
        <v>108</v>
      </c>
    </row>
    <row r="40" spans="1:8" x14ac:dyDescent="0.2">
      <c r="A40" s="102"/>
      <c r="B40" s="14" t="s">
        <v>22</v>
      </c>
      <c r="C40" s="37">
        <v>30</v>
      </c>
      <c r="D40" s="45">
        <v>1.98</v>
      </c>
      <c r="E40" s="45">
        <v>0.36</v>
      </c>
      <c r="F40" s="45">
        <v>10.02</v>
      </c>
      <c r="G40" s="44">
        <v>52.2</v>
      </c>
      <c r="H40" s="38">
        <v>109</v>
      </c>
    </row>
    <row r="41" spans="1:8" s="6" customFormat="1" x14ac:dyDescent="0.2">
      <c r="A41" s="102" t="s">
        <v>24</v>
      </c>
      <c r="B41" s="103"/>
      <c r="C41" s="15">
        <f>SUM(C35:C40)</f>
        <v>790</v>
      </c>
      <c r="D41" s="65">
        <f>SUM(D35:D40)</f>
        <v>31.470000000000006</v>
      </c>
      <c r="E41" s="65">
        <f>SUM(E35:E40)</f>
        <v>26.77</v>
      </c>
      <c r="F41" s="65">
        <f>SUM(F35:F40)</f>
        <v>133.33000000000001</v>
      </c>
      <c r="G41" s="65">
        <f>SUM(G35:G40)</f>
        <v>826.86000000000013</v>
      </c>
      <c r="H41" s="33"/>
    </row>
    <row r="42" spans="1:8" x14ac:dyDescent="0.2">
      <c r="A42" s="102" t="s">
        <v>25</v>
      </c>
      <c r="B42" s="14" t="s">
        <v>41</v>
      </c>
      <c r="C42" s="37">
        <v>200</v>
      </c>
      <c r="D42" s="45">
        <v>5.4</v>
      </c>
      <c r="E42" s="45">
        <v>7</v>
      </c>
      <c r="F42" s="45">
        <v>21.6</v>
      </c>
      <c r="G42" s="44">
        <v>158</v>
      </c>
      <c r="H42" s="32" t="s">
        <v>40</v>
      </c>
    </row>
    <row r="43" spans="1:8" ht="25.5" x14ac:dyDescent="0.2">
      <c r="A43" s="102"/>
      <c r="B43" s="14" t="s">
        <v>43</v>
      </c>
      <c r="C43" s="37">
        <v>100</v>
      </c>
      <c r="D43" s="45">
        <v>9.89</v>
      </c>
      <c r="E43" s="45">
        <v>10.73</v>
      </c>
      <c r="F43" s="45">
        <v>20.07</v>
      </c>
      <c r="G43" s="44">
        <v>217.04</v>
      </c>
      <c r="H43" s="32" t="s">
        <v>42</v>
      </c>
    </row>
    <row r="44" spans="1:8" s="6" customFormat="1" x14ac:dyDescent="0.2">
      <c r="A44" s="102" t="s">
        <v>29</v>
      </c>
      <c r="B44" s="103"/>
      <c r="C44" s="15">
        <f>SUM(C42:C43)</f>
        <v>300</v>
      </c>
      <c r="D44" s="65">
        <f>SUM(D42:D43)</f>
        <v>15.290000000000001</v>
      </c>
      <c r="E44" s="65">
        <f>SUM(E42:E43)</f>
        <v>17.73</v>
      </c>
      <c r="F44" s="65">
        <f>SUM(F42:F43)</f>
        <v>41.67</v>
      </c>
      <c r="G44" s="65">
        <f>SUM(G42:G43)</f>
        <v>375.03999999999996</v>
      </c>
      <c r="H44" s="33"/>
    </row>
    <row r="45" spans="1:8" s="6" customFormat="1" ht="13.5" thickBot="1" x14ac:dyDescent="0.25">
      <c r="A45" s="113" t="s">
        <v>30</v>
      </c>
      <c r="B45" s="114"/>
      <c r="C45" s="16">
        <f>C34+C41+C44</f>
        <v>1640</v>
      </c>
      <c r="D45" s="66">
        <f>D34+D41+D44</f>
        <v>80.570000000000007</v>
      </c>
      <c r="E45" s="66">
        <f>E34+E41+E44</f>
        <v>68.17</v>
      </c>
      <c r="F45" s="66">
        <f>F34+F41+F44</f>
        <v>269.10000000000002</v>
      </c>
      <c r="G45" s="66">
        <f>G34+G41+G44</f>
        <v>1985.0900000000001</v>
      </c>
      <c r="H45" s="34"/>
    </row>
    <row r="46" spans="1:8" s="6" customFormat="1" x14ac:dyDescent="0.2">
      <c r="A46" s="115" t="s">
        <v>44</v>
      </c>
      <c r="B46" s="116"/>
      <c r="C46" s="116"/>
      <c r="D46" s="116"/>
      <c r="E46" s="116"/>
      <c r="F46" s="116"/>
      <c r="G46" s="116"/>
      <c r="H46" s="117"/>
    </row>
    <row r="47" spans="1:8" x14ac:dyDescent="0.2">
      <c r="A47" s="102" t="s">
        <v>13</v>
      </c>
      <c r="B47" s="14" t="s">
        <v>45</v>
      </c>
      <c r="C47" s="37">
        <v>250</v>
      </c>
      <c r="D47" s="45">
        <v>9.7799999999999994</v>
      </c>
      <c r="E47" s="45">
        <v>8.8000000000000007</v>
      </c>
      <c r="F47" s="45">
        <v>50.75</v>
      </c>
      <c r="G47" s="44">
        <v>321.64999999999998</v>
      </c>
      <c r="H47" s="38">
        <v>250</v>
      </c>
    </row>
    <row r="48" spans="1:8" x14ac:dyDescent="0.2">
      <c r="A48" s="102"/>
      <c r="B48" s="14" t="s">
        <v>46</v>
      </c>
      <c r="C48" s="37">
        <v>100</v>
      </c>
      <c r="D48" s="45">
        <v>7.83</v>
      </c>
      <c r="E48" s="45">
        <v>4.72</v>
      </c>
      <c r="F48" s="45">
        <v>40.19</v>
      </c>
      <c r="G48" s="44">
        <v>276.61</v>
      </c>
      <c r="H48" s="38">
        <v>270</v>
      </c>
    </row>
    <row r="49" spans="1:8" x14ac:dyDescent="0.2">
      <c r="A49" s="102"/>
      <c r="B49" s="14" t="s">
        <v>16</v>
      </c>
      <c r="C49" s="37">
        <v>200</v>
      </c>
      <c r="D49" s="45">
        <v>0.2</v>
      </c>
      <c r="E49" s="45">
        <v>0</v>
      </c>
      <c r="F49" s="45">
        <v>7.02</v>
      </c>
      <c r="G49" s="44">
        <v>28.46</v>
      </c>
      <c r="H49" s="38">
        <v>493</v>
      </c>
    </row>
    <row r="50" spans="1:8" s="6" customFormat="1" x14ac:dyDescent="0.2">
      <c r="A50" s="102" t="s">
        <v>17</v>
      </c>
      <c r="B50" s="103"/>
      <c r="C50" s="15">
        <f>SUM(C47:C49)</f>
        <v>550</v>
      </c>
      <c r="D50" s="65">
        <f>SUM(D47:D49)</f>
        <v>17.809999999999999</v>
      </c>
      <c r="E50" s="65">
        <f>SUM(E47:E49)</f>
        <v>13.52</v>
      </c>
      <c r="F50" s="65">
        <f>SUM(F47:F49)</f>
        <v>97.96</v>
      </c>
      <c r="G50" s="65">
        <f>SUM(G47:G49)</f>
        <v>626.72</v>
      </c>
      <c r="H50" s="33"/>
    </row>
    <row r="51" spans="1:8" ht="25.5" x14ac:dyDescent="0.2">
      <c r="A51" s="102" t="s">
        <v>18</v>
      </c>
      <c r="B51" s="14" t="s">
        <v>48</v>
      </c>
      <c r="C51" s="37">
        <v>250</v>
      </c>
      <c r="D51" s="45">
        <v>5.62</v>
      </c>
      <c r="E51" s="45">
        <v>6.93</v>
      </c>
      <c r="F51" s="45">
        <v>21.6</v>
      </c>
      <c r="G51" s="44">
        <v>160.28</v>
      </c>
      <c r="H51" s="32" t="s">
        <v>47</v>
      </c>
    </row>
    <row r="52" spans="1:8" x14ac:dyDescent="0.2">
      <c r="A52" s="102"/>
      <c r="B52" s="14" t="s">
        <v>50</v>
      </c>
      <c r="C52" s="37" t="s">
        <v>106</v>
      </c>
      <c r="D52" s="45">
        <v>11.51</v>
      </c>
      <c r="E52" s="45">
        <v>11.44</v>
      </c>
      <c r="F52" s="45">
        <f>14.37+1.07</f>
        <v>15.44</v>
      </c>
      <c r="G52" s="45">
        <f>160.41+11.5</f>
        <v>171.91</v>
      </c>
      <c r="H52" s="32" t="s">
        <v>49</v>
      </c>
    </row>
    <row r="53" spans="1:8" x14ac:dyDescent="0.2">
      <c r="A53" s="102"/>
      <c r="B53" s="14" t="s">
        <v>51</v>
      </c>
      <c r="C53" s="37">
        <v>180</v>
      </c>
      <c r="D53" s="45">
        <v>6.97</v>
      </c>
      <c r="E53" s="45">
        <v>9.5</v>
      </c>
      <c r="F53" s="45">
        <v>54.78</v>
      </c>
      <c r="G53" s="44">
        <v>349.44</v>
      </c>
      <c r="H53" s="38">
        <v>291</v>
      </c>
    </row>
    <row r="54" spans="1:8" x14ac:dyDescent="0.2">
      <c r="A54" s="102"/>
      <c r="B54" s="14" t="s">
        <v>52</v>
      </c>
      <c r="C54" s="37">
        <v>200</v>
      </c>
      <c r="D54" s="45">
        <v>0.32</v>
      </c>
      <c r="E54" s="45">
        <v>0.14000000000000001</v>
      </c>
      <c r="F54" s="45">
        <v>11.46</v>
      </c>
      <c r="G54" s="44">
        <v>48.32</v>
      </c>
      <c r="H54" s="38">
        <v>519</v>
      </c>
    </row>
    <row r="55" spans="1:8" x14ac:dyDescent="0.2">
      <c r="A55" s="102"/>
      <c r="B55" s="14" t="s">
        <v>23</v>
      </c>
      <c r="C55" s="37">
        <v>30</v>
      </c>
      <c r="D55" s="45">
        <v>2.37</v>
      </c>
      <c r="E55" s="45">
        <v>0.3</v>
      </c>
      <c r="F55" s="45">
        <v>14.76</v>
      </c>
      <c r="G55" s="44">
        <v>70.5</v>
      </c>
      <c r="H55" s="38">
        <v>108</v>
      </c>
    </row>
    <row r="56" spans="1:8" x14ac:dyDescent="0.2">
      <c r="A56" s="102"/>
      <c r="B56" s="14" t="s">
        <v>22</v>
      </c>
      <c r="C56" s="37">
        <v>30</v>
      </c>
      <c r="D56" s="45">
        <v>1.98</v>
      </c>
      <c r="E56" s="45">
        <v>0.36</v>
      </c>
      <c r="F56" s="45">
        <v>10.02</v>
      </c>
      <c r="G56" s="44">
        <v>52.2</v>
      </c>
      <c r="H56" s="38">
        <v>109</v>
      </c>
    </row>
    <row r="57" spans="1:8" s="6" customFormat="1" x14ac:dyDescent="0.2">
      <c r="A57" s="102" t="s">
        <v>24</v>
      </c>
      <c r="B57" s="103"/>
      <c r="C57" s="15">
        <f>SUM(C53:C56)+C51+100+20</f>
        <v>810</v>
      </c>
      <c r="D57" s="67">
        <f>SUM(D51:D56)</f>
        <v>28.77</v>
      </c>
      <c r="E57" s="67">
        <f>SUM(E51:E56)</f>
        <v>28.669999999999998</v>
      </c>
      <c r="F57" s="67">
        <f>SUM(F51:F56)</f>
        <v>128.06</v>
      </c>
      <c r="G57" s="67">
        <f>SUM(G51:G56)</f>
        <v>852.65000000000009</v>
      </c>
      <c r="H57" s="33"/>
    </row>
    <row r="58" spans="1:8" x14ac:dyDescent="0.2">
      <c r="A58" s="102" t="s">
        <v>25</v>
      </c>
      <c r="B58" s="14" t="s">
        <v>21</v>
      </c>
      <c r="C58" s="37">
        <v>200</v>
      </c>
      <c r="D58" s="45">
        <v>0.08</v>
      </c>
      <c r="E58" s="45">
        <v>0</v>
      </c>
      <c r="F58" s="45">
        <v>10.62</v>
      </c>
      <c r="G58" s="44">
        <v>40.44</v>
      </c>
      <c r="H58" s="38">
        <v>508</v>
      </c>
    </row>
    <row r="59" spans="1:8" x14ac:dyDescent="0.2">
      <c r="A59" s="102"/>
      <c r="B59" s="14" t="s">
        <v>53</v>
      </c>
      <c r="C59" s="37">
        <v>100</v>
      </c>
      <c r="D59" s="45">
        <v>7.3</v>
      </c>
      <c r="E59" s="45">
        <v>7.09</v>
      </c>
      <c r="F59" s="45">
        <v>20.12</v>
      </c>
      <c r="G59" s="44">
        <v>206.93</v>
      </c>
      <c r="H59" s="38">
        <v>540</v>
      </c>
    </row>
    <row r="60" spans="1:8" s="6" customFormat="1" x14ac:dyDescent="0.2">
      <c r="A60" s="102" t="s">
        <v>29</v>
      </c>
      <c r="B60" s="103"/>
      <c r="C60" s="15">
        <f>SUM(C58:C59)</f>
        <v>300</v>
      </c>
      <c r="D60" s="65">
        <f>SUM(D58:D59)</f>
        <v>7.38</v>
      </c>
      <c r="E60" s="65">
        <f>SUM(E58:E59)</f>
        <v>7.09</v>
      </c>
      <c r="F60" s="65">
        <f>SUM(F58:F59)</f>
        <v>30.740000000000002</v>
      </c>
      <c r="G60" s="65">
        <f>SUM(G58:G59)</f>
        <v>247.37</v>
      </c>
      <c r="H60" s="33"/>
    </row>
    <row r="61" spans="1:8" s="6" customFormat="1" ht="13.5" thickBot="1" x14ac:dyDescent="0.25">
      <c r="A61" s="113" t="s">
        <v>30</v>
      </c>
      <c r="B61" s="114"/>
      <c r="C61" s="16">
        <f>C60+C57+C50</f>
        <v>1660</v>
      </c>
      <c r="D61" s="66">
        <f>D60+D57+D50</f>
        <v>53.959999999999994</v>
      </c>
      <c r="E61" s="66">
        <f>E60+E57+E50</f>
        <v>49.28</v>
      </c>
      <c r="F61" s="66">
        <f>F60+F57+F50</f>
        <v>256.76</v>
      </c>
      <c r="G61" s="66">
        <f>G60+G57+G50</f>
        <v>1726.74</v>
      </c>
      <c r="H61" s="34"/>
    </row>
    <row r="62" spans="1:8" s="6" customFormat="1" x14ac:dyDescent="0.2">
      <c r="A62" s="115" t="s">
        <v>54</v>
      </c>
      <c r="B62" s="116"/>
      <c r="C62" s="116"/>
      <c r="D62" s="116"/>
      <c r="E62" s="116"/>
      <c r="F62" s="116"/>
      <c r="G62" s="116"/>
      <c r="H62" s="117"/>
    </row>
    <row r="63" spans="1:8" x14ac:dyDescent="0.2">
      <c r="A63" s="102" t="s">
        <v>13</v>
      </c>
      <c r="B63" s="75" t="s">
        <v>55</v>
      </c>
      <c r="C63" s="76">
        <v>250</v>
      </c>
      <c r="D63" s="45">
        <v>8.9499999999999993</v>
      </c>
      <c r="E63" s="45">
        <v>19.25</v>
      </c>
      <c r="F63" s="45">
        <v>36</v>
      </c>
      <c r="G63" s="44">
        <v>364.87</v>
      </c>
      <c r="H63" s="77">
        <v>266</v>
      </c>
    </row>
    <row r="64" spans="1:8" x14ac:dyDescent="0.2">
      <c r="A64" s="102"/>
      <c r="B64" s="75" t="s">
        <v>140</v>
      </c>
      <c r="C64" s="44">
        <v>100</v>
      </c>
      <c r="D64" s="45">
        <v>0.4</v>
      </c>
      <c r="E64" s="45">
        <v>0.4</v>
      </c>
      <c r="F64" s="45">
        <v>9.8000000000000007</v>
      </c>
      <c r="G64" s="45">
        <v>47</v>
      </c>
      <c r="H64" s="77">
        <v>112</v>
      </c>
    </row>
    <row r="65" spans="1:8" x14ac:dyDescent="0.2">
      <c r="A65" s="102"/>
      <c r="B65" s="75" t="s">
        <v>34</v>
      </c>
      <c r="C65" s="76">
        <v>200</v>
      </c>
      <c r="D65" s="45">
        <v>0.26</v>
      </c>
      <c r="E65" s="45">
        <v>0</v>
      </c>
      <c r="F65" s="45">
        <v>7.24</v>
      </c>
      <c r="G65" s="44">
        <v>30.84</v>
      </c>
      <c r="H65" s="77">
        <v>494</v>
      </c>
    </row>
    <row r="66" spans="1:8" s="6" customFormat="1" x14ac:dyDescent="0.2">
      <c r="A66" s="102" t="s">
        <v>17</v>
      </c>
      <c r="B66" s="103"/>
      <c r="C66" s="15">
        <f>SUM(C63:C65)</f>
        <v>550</v>
      </c>
      <c r="D66" s="65">
        <f>SUM(D63:D65)</f>
        <v>9.61</v>
      </c>
      <c r="E66" s="65">
        <f>SUM(E63:E65)</f>
        <v>19.649999999999999</v>
      </c>
      <c r="F66" s="65">
        <f>SUM(F63:F65)</f>
        <v>53.04</v>
      </c>
      <c r="G66" s="65">
        <f>SUM(G63:G65)</f>
        <v>442.71</v>
      </c>
      <c r="H66" s="33"/>
    </row>
    <row r="67" spans="1:8" ht="25.5" x14ac:dyDescent="0.2">
      <c r="A67" s="102" t="s">
        <v>18</v>
      </c>
      <c r="B67" s="14" t="s">
        <v>57</v>
      </c>
      <c r="C67" s="37">
        <v>250</v>
      </c>
      <c r="D67" s="45">
        <v>2.8</v>
      </c>
      <c r="E67" s="45">
        <v>7.78</v>
      </c>
      <c r="F67" s="45">
        <v>9.25</v>
      </c>
      <c r="G67" s="44">
        <v>96.58</v>
      </c>
      <c r="H67" s="32" t="s">
        <v>56</v>
      </c>
    </row>
    <row r="68" spans="1:8" x14ac:dyDescent="0.2">
      <c r="A68" s="102"/>
      <c r="B68" s="14" t="s">
        <v>59</v>
      </c>
      <c r="C68" s="37" t="s">
        <v>106</v>
      </c>
      <c r="D68" s="45">
        <v>12.43</v>
      </c>
      <c r="E68" s="45">
        <v>14.72</v>
      </c>
      <c r="F68" s="45">
        <f>14.37+1.07</f>
        <v>15.44</v>
      </c>
      <c r="G68" s="45">
        <f>160.41+11.5</f>
        <v>171.91</v>
      </c>
      <c r="H68" s="32" t="s">
        <v>58</v>
      </c>
    </row>
    <row r="69" spans="1:8" x14ac:dyDescent="0.2">
      <c r="A69" s="102"/>
      <c r="B69" s="14" t="s">
        <v>60</v>
      </c>
      <c r="C69" s="37">
        <v>180</v>
      </c>
      <c r="D69" s="45">
        <v>4.6399999999999997</v>
      </c>
      <c r="E69" s="45">
        <v>8.0399999999999991</v>
      </c>
      <c r="F69" s="45">
        <v>48.1</v>
      </c>
      <c r="G69" s="44">
        <v>261.63</v>
      </c>
      <c r="H69" s="38">
        <v>414</v>
      </c>
    </row>
    <row r="70" spans="1:8" x14ac:dyDescent="0.2">
      <c r="A70" s="102"/>
      <c r="B70" s="14" t="s">
        <v>21</v>
      </c>
      <c r="C70" s="37">
        <v>200</v>
      </c>
      <c r="D70" s="45">
        <v>0.08</v>
      </c>
      <c r="E70" s="45">
        <v>0</v>
      </c>
      <c r="F70" s="45">
        <v>10.62</v>
      </c>
      <c r="G70" s="44">
        <v>40.44</v>
      </c>
      <c r="H70" s="38">
        <v>508</v>
      </c>
    </row>
    <row r="71" spans="1:8" x14ac:dyDescent="0.2">
      <c r="A71" s="102"/>
      <c r="B71" s="14" t="s">
        <v>23</v>
      </c>
      <c r="C71" s="37">
        <v>30</v>
      </c>
      <c r="D71" s="45">
        <v>2.37</v>
      </c>
      <c r="E71" s="45">
        <v>0.3</v>
      </c>
      <c r="F71" s="45">
        <v>14.76</v>
      </c>
      <c r="G71" s="44">
        <v>70.5</v>
      </c>
      <c r="H71" s="38">
        <v>108</v>
      </c>
    </row>
    <row r="72" spans="1:8" x14ac:dyDescent="0.2">
      <c r="A72" s="102"/>
      <c r="B72" s="14" t="s">
        <v>22</v>
      </c>
      <c r="C72" s="37">
        <v>30</v>
      </c>
      <c r="D72" s="45">
        <v>1.98</v>
      </c>
      <c r="E72" s="45">
        <v>0.36</v>
      </c>
      <c r="F72" s="45">
        <v>10.02</v>
      </c>
      <c r="G72" s="44">
        <v>52.2</v>
      </c>
      <c r="H72" s="38">
        <v>109</v>
      </c>
    </row>
    <row r="73" spans="1:8" s="6" customFormat="1" x14ac:dyDescent="0.2">
      <c r="A73" s="102" t="s">
        <v>24</v>
      </c>
      <c r="B73" s="103"/>
      <c r="C73" s="15">
        <f>SUM(C69:C72)+C67+100+20</f>
        <v>810</v>
      </c>
      <c r="D73" s="67">
        <f>SUM(D67:D72)</f>
        <v>24.3</v>
      </c>
      <c r="E73" s="67">
        <f t="shared" ref="E73:G73" si="0">SUM(E67:E72)</f>
        <v>31.2</v>
      </c>
      <c r="F73" s="67">
        <f t="shared" si="0"/>
        <v>108.19</v>
      </c>
      <c r="G73" s="67">
        <f t="shared" si="0"/>
        <v>693.26</v>
      </c>
      <c r="H73" s="33"/>
    </row>
    <row r="74" spans="1:8" x14ac:dyDescent="0.2">
      <c r="A74" s="102" t="s">
        <v>25</v>
      </c>
      <c r="B74" s="14" t="s">
        <v>39</v>
      </c>
      <c r="C74" s="37">
        <v>200</v>
      </c>
      <c r="D74" s="45">
        <v>1.92</v>
      </c>
      <c r="E74" s="45">
        <v>0.12</v>
      </c>
      <c r="F74" s="45">
        <v>15.86</v>
      </c>
      <c r="G74" s="44">
        <v>112.36</v>
      </c>
      <c r="H74" s="32" t="s">
        <v>38</v>
      </c>
    </row>
    <row r="75" spans="1:8" x14ac:dyDescent="0.2">
      <c r="A75" s="102"/>
      <c r="B75" s="14" t="s">
        <v>62</v>
      </c>
      <c r="C75" s="37">
        <v>100</v>
      </c>
      <c r="D75" s="45">
        <v>8.25</v>
      </c>
      <c r="E75" s="45">
        <v>8.0500000000000007</v>
      </c>
      <c r="F75" s="45">
        <v>26.2</v>
      </c>
      <c r="G75" s="44">
        <v>306.49</v>
      </c>
      <c r="H75" s="32" t="s">
        <v>61</v>
      </c>
    </row>
    <row r="76" spans="1:8" s="6" customFormat="1" x14ac:dyDescent="0.2">
      <c r="A76" s="102" t="s">
        <v>29</v>
      </c>
      <c r="B76" s="103"/>
      <c r="C76" s="15">
        <f>SUM(C74:C75)</f>
        <v>300</v>
      </c>
      <c r="D76" s="15">
        <f t="shared" ref="D76:G76" si="1">SUM(D74:D75)</f>
        <v>10.17</v>
      </c>
      <c r="E76" s="15">
        <f t="shared" si="1"/>
        <v>8.17</v>
      </c>
      <c r="F76" s="15">
        <f t="shared" si="1"/>
        <v>42.06</v>
      </c>
      <c r="G76" s="15">
        <f t="shared" si="1"/>
        <v>418.85</v>
      </c>
      <c r="H76" s="33"/>
    </row>
    <row r="77" spans="1:8" s="6" customFormat="1" ht="13.5" thickBot="1" x14ac:dyDescent="0.25">
      <c r="A77" s="113" t="s">
        <v>30</v>
      </c>
      <c r="B77" s="114"/>
      <c r="C77" s="16">
        <f>C66+C73+C76</f>
        <v>1660</v>
      </c>
      <c r="D77" s="16">
        <f t="shared" ref="D77:G77" si="2">D66+D73+D76</f>
        <v>44.08</v>
      </c>
      <c r="E77" s="16">
        <f t="shared" si="2"/>
        <v>59.019999999999996</v>
      </c>
      <c r="F77" s="16">
        <f t="shared" si="2"/>
        <v>203.29</v>
      </c>
      <c r="G77" s="16">
        <f t="shared" si="2"/>
        <v>1554.8200000000002</v>
      </c>
      <c r="H77" s="34"/>
    </row>
    <row r="78" spans="1:8" s="6" customFormat="1" x14ac:dyDescent="0.2">
      <c r="A78" s="115" t="s">
        <v>63</v>
      </c>
      <c r="B78" s="116"/>
      <c r="C78" s="116"/>
      <c r="D78" s="116"/>
      <c r="E78" s="116"/>
      <c r="F78" s="116"/>
      <c r="G78" s="116"/>
      <c r="H78" s="117"/>
    </row>
    <row r="79" spans="1:8" x14ac:dyDescent="0.2">
      <c r="A79" s="102" t="s">
        <v>13</v>
      </c>
      <c r="B79" s="14" t="s">
        <v>64</v>
      </c>
      <c r="C79" s="37">
        <v>250</v>
      </c>
      <c r="D79" s="45">
        <v>9.9</v>
      </c>
      <c r="E79" s="45">
        <v>9.98</v>
      </c>
      <c r="F79" s="45">
        <v>46.17</v>
      </c>
      <c r="G79" s="44">
        <v>365.33</v>
      </c>
      <c r="H79" s="38">
        <v>267</v>
      </c>
    </row>
    <row r="80" spans="1:8" x14ac:dyDescent="0.2">
      <c r="A80" s="102"/>
      <c r="B80" s="14" t="s">
        <v>15</v>
      </c>
      <c r="C80" s="37">
        <v>100</v>
      </c>
      <c r="D80" s="45">
        <v>7.63</v>
      </c>
      <c r="E80" s="45">
        <v>6.47</v>
      </c>
      <c r="F80" s="45">
        <v>40</v>
      </c>
      <c r="G80" s="44">
        <v>276.37</v>
      </c>
      <c r="H80" s="38">
        <v>574</v>
      </c>
    </row>
    <row r="81" spans="1:8" x14ac:dyDescent="0.2">
      <c r="A81" s="102"/>
      <c r="B81" s="14" t="s">
        <v>16</v>
      </c>
      <c r="C81" s="37">
        <v>200</v>
      </c>
      <c r="D81" s="45">
        <v>0.2</v>
      </c>
      <c r="E81" s="45">
        <v>0</v>
      </c>
      <c r="F81" s="45">
        <v>7.02</v>
      </c>
      <c r="G81" s="44">
        <v>28.46</v>
      </c>
      <c r="H81" s="38">
        <v>493</v>
      </c>
    </row>
    <row r="82" spans="1:8" s="6" customFormat="1" x14ac:dyDescent="0.2">
      <c r="A82" s="102" t="s">
        <v>17</v>
      </c>
      <c r="B82" s="103"/>
      <c r="C82" s="15">
        <f>SUM(C79:C81)</f>
        <v>550</v>
      </c>
      <c r="D82" s="65">
        <f>SUM(D79:D81)</f>
        <v>17.73</v>
      </c>
      <c r="E82" s="65">
        <f>SUM(E79:E81)</f>
        <v>16.45</v>
      </c>
      <c r="F82" s="65">
        <f>SUM(F79:F81)</f>
        <v>93.19</v>
      </c>
      <c r="G82" s="65">
        <f>SUM(G79:G81)</f>
        <v>670.16000000000008</v>
      </c>
      <c r="H82" s="33"/>
    </row>
    <row r="83" spans="1:8" ht="25.5" x14ac:dyDescent="0.2">
      <c r="A83" s="102" t="s">
        <v>18</v>
      </c>
      <c r="B83" s="14" t="s">
        <v>66</v>
      </c>
      <c r="C83" s="37">
        <v>250</v>
      </c>
      <c r="D83" s="45">
        <v>3.08</v>
      </c>
      <c r="E83" s="45">
        <v>9.1999999999999993</v>
      </c>
      <c r="F83" s="45">
        <v>17.420000000000002</v>
      </c>
      <c r="G83" s="44">
        <v>194.55</v>
      </c>
      <c r="H83" s="32" t="s">
        <v>65</v>
      </c>
    </row>
    <row r="84" spans="1:8" x14ac:dyDescent="0.2">
      <c r="A84" s="102"/>
      <c r="B84" s="14" t="s">
        <v>67</v>
      </c>
      <c r="C84" s="37">
        <v>280</v>
      </c>
      <c r="D84" s="45">
        <v>14.07</v>
      </c>
      <c r="E84" s="45">
        <v>18.07</v>
      </c>
      <c r="F84" s="45">
        <v>25.42</v>
      </c>
      <c r="G84" s="44">
        <v>260.64999999999998</v>
      </c>
      <c r="H84" s="38">
        <v>407</v>
      </c>
    </row>
    <row r="85" spans="1:8" x14ac:dyDescent="0.2">
      <c r="A85" s="102"/>
      <c r="B85" s="14" t="s">
        <v>69</v>
      </c>
      <c r="C85" s="37">
        <v>200</v>
      </c>
      <c r="D85" s="45">
        <v>0</v>
      </c>
      <c r="E85" s="45">
        <v>0</v>
      </c>
      <c r="F85" s="45">
        <v>19</v>
      </c>
      <c r="G85" s="44">
        <v>75</v>
      </c>
      <c r="H85" s="32" t="s">
        <v>68</v>
      </c>
    </row>
    <row r="86" spans="1:8" x14ac:dyDescent="0.2">
      <c r="A86" s="102"/>
      <c r="B86" s="14" t="s">
        <v>23</v>
      </c>
      <c r="C86" s="37">
        <v>30</v>
      </c>
      <c r="D86" s="45">
        <v>2.37</v>
      </c>
      <c r="E86" s="45">
        <v>0.3</v>
      </c>
      <c r="F86" s="45">
        <v>14.76</v>
      </c>
      <c r="G86" s="44">
        <v>70.5</v>
      </c>
      <c r="H86" s="38">
        <v>108</v>
      </c>
    </row>
    <row r="87" spans="1:8" x14ac:dyDescent="0.2">
      <c r="A87" s="102"/>
      <c r="B87" s="14" t="s">
        <v>22</v>
      </c>
      <c r="C87" s="37">
        <v>30</v>
      </c>
      <c r="D87" s="45">
        <v>1.98</v>
      </c>
      <c r="E87" s="45">
        <v>0.36</v>
      </c>
      <c r="F87" s="45">
        <v>10.02</v>
      </c>
      <c r="G87" s="44">
        <v>52.2</v>
      </c>
      <c r="H87" s="38">
        <v>109</v>
      </c>
    </row>
    <row r="88" spans="1:8" s="6" customFormat="1" x14ac:dyDescent="0.2">
      <c r="A88" s="102" t="s">
        <v>24</v>
      </c>
      <c r="B88" s="103"/>
      <c r="C88" s="15">
        <f>SUM(C83:C87)</f>
        <v>790</v>
      </c>
      <c r="D88" s="65">
        <f>SUM(D83:D87)</f>
        <v>21.5</v>
      </c>
      <c r="E88" s="65">
        <f>SUM(E83:E87)</f>
        <v>27.93</v>
      </c>
      <c r="F88" s="65">
        <f>SUM(F83:F87)</f>
        <v>86.62</v>
      </c>
      <c r="G88" s="65">
        <f>SUM(G83:G87)</f>
        <v>652.90000000000009</v>
      </c>
      <c r="H88" s="33"/>
    </row>
    <row r="89" spans="1:8" ht="25.5" x14ac:dyDescent="0.2">
      <c r="A89" s="102" t="s">
        <v>25</v>
      </c>
      <c r="B89" s="14" t="s">
        <v>70</v>
      </c>
      <c r="C89" s="37">
        <v>200</v>
      </c>
      <c r="D89" s="45">
        <v>0</v>
      </c>
      <c r="E89" s="45">
        <v>0</v>
      </c>
      <c r="F89" s="45">
        <v>6.98</v>
      </c>
      <c r="G89" s="44">
        <v>26.54</v>
      </c>
      <c r="H89" s="38">
        <v>503</v>
      </c>
    </row>
    <row r="90" spans="1:8" ht="25.5" x14ac:dyDescent="0.2">
      <c r="A90" s="102"/>
      <c r="B90" s="91" t="s">
        <v>141</v>
      </c>
      <c r="C90" s="92">
        <v>100</v>
      </c>
      <c r="D90" s="93">
        <v>5.62</v>
      </c>
      <c r="E90" s="93">
        <v>6.4</v>
      </c>
      <c r="F90" s="93">
        <v>32.74</v>
      </c>
      <c r="G90" s="93">
        <v>261.60000000000002</v>
      </c>
      <c r="H90" s="46" t="s">
        <v>142</v>
      </c>
    </row>
    <row r="91" spans="1:8" s="6" customFormat="1" x14ac:dyDescent="0.2">
      <c r="A91" s="102" t="s">
        <v>29</v>
      </c>
      <c r="B91" s="103"/>
      <c r="C91" s="15">
        <f>SUM(C89:C90)</f>
        <v>300</v>
      </c>
      <c r="D91" s="15">
        <f t="shared" ref="D91:G91" si="3">SUM(D89:D90)</f>
        <v>5.62</v>
      </c>
      <c r="E91" s="15">
        <f t="shared" si="3"/>
        <v>6.4</v>
      </c>
      <c r="F91" s="15">
        <f t="shared" si="3"/>
        <v>39.72</v>
      </c>
      <c r="G91" s="15">
        <f t="shared" si="3"/>
        <v>288.14000000000004</v>
      </c>
      <c r="H91" s="33"/>
    </row>
    <row r="92" spans="1:8" s="6" customFormat="1" ht="13.5" thickBot="1" x14ac:dyDescent="0.25">
      <c r="A92" s="113" t="s">
        <v>30</v>
      </c>
      <c r="B92" s="114"/>
      <c r="C92" s="16">
        <f>C82+C88+C91</f>
        <v>1640</v>
      </c>
      <c r="D92" s="66">
        <f>D82+D88+D91</f>
        <v>44.85</v>
      </c>
      <c r="E92" s="66">
        <f>E82+E88+E91</f>
        <v>50.779999999999994</v>
      </c>
      <c r="F92" s="66">
        <f>F82+F88+F91</f>
        <v>219.53</v>
      </c>
      <c r="G92" s="66">
        <f>G82+G88+G91</f>
        <v>1611.2000000000003</v>
      </c>
      <c r="H92" s="34"/>
    </row>
    <row r="93" spans="1:8" s="6" customFormat="1" x14ac:dyDescent="0.2">
      <c r="A93" s="115" t="s">
        <v>127</v>
      </c>
      <c r="B93" s="116"/>
      <c r="C93" s="116"/>
      <c r="D93" s="116"/>
      <c r="E93" s="116"/>
      <c r="F93" s="116"/>
      <c r="G93" s="116"/>
      <c r="H93" s="117"/>
    </row>
    <row r="94" spans="1:8" s="6" customFormat="1" x14ac:dyDescent="0.2">
      <c r="A94" s="102" t="s">
        <v>13</v>
      </c>
      <c r="B94" s="14" t="s">
        <v>128</v>
      </c>
      <c r="C94" s="37">
        <v>250</v>
      </c>
      <c r="D94" s="84">
        <v>5.55</v>
      </c>
      <c r="E94" s="45">
        <v>14.1</v>
      </c>
      <c r="F94" s="84">
        <v>19.2</v>
      </c>
      <c r="G94" s="85">
        <v>206.22</v>
      </c>
      <c r="H94" s="38">
        <v>423</v>
      </c>
    </row>
    <row r="95" spans="1:8" s="6" customFormat="1" x14ac:dyDescent="0.2">
      <c r="A95" s="102"/>
      <c r="B95" s="14" t="s">
        <v>82</v>
      </c>
      <c r="C95" s="37">
        <v>100</v>
      </c>
      <c r="D95" s="84">
        <v>8.74</v>
      </c>
      <c r="E95" s="84">
        <v>5.65</v>
      </c>
      <c r="F95" s="84">
        <v>57.43</v>
      </c>
      <c r="G95" s="85">
        <v>313.97000000000003</v>
      </c>
      <c r="H95" s="38">
        <v>563</v>
      </c>
    </row>
    <row r="96" spans="1:8" s="6" customFormat="1" x14ac:dyDescent="0.2">
      <c r="A96" s="102"/>
      <c r="B96" s="14" t="s">
        <v>34</v>
      </c>
      <c r="C96" s="37">
        <v>200</v>
      </c>
      <c r="D96" s="84">
        <v>0.26</v>
      </c>
      <c r="E96" s="84">
        <v>0</v>
      </c>
      <c r="F96" s="84">
        <v>7.24</v>
      </c>
      <c r="G96" s="85">
        <v>30.84</v>
      </c>
      <c r="H96" s="38">
        <v>494</v>
      </c>
    </row>
    <row r="97" spans="1:8" s="6" customFormat="1" x14ac:dyDescent="0.2">
      <c r="A97" s="102" t="s">
        <v>17</v>
      </c>
      <c r="B97" s="103"/>
      <c r="C97" s="15">
        <f>SUM(C94:C96)</f>
        <v>550</v>
      </c>
      <c r="D97" s="15">
        <f t="shared" ref="D97:G97" si="4">SUM(D94:D96)</f>
        <v>14.549999999999999</v>
      </c>
      <c r="E97" s="15">
        <f t="shared" si="4"/>
        <v>19.75</v>
      </c>
      <c r="F97" s="15">
        <f t="shared" si="4"/>
        <v>83.86999999999999</v>
      </c>
      <c r="G97" s="15">
        <f t="shared" si="4"/>
        <v>551.03000000000009</v>
      </c>
      <c r="H97" s="33"/>
    </row>
    <row r="98" spans="1:8" s="6" customFormat="1" ht="25.5" x14ac:dyDescent="0.2">
      <c r="A98" s="102" t="s">
        <v>18</v>
      </c>
      <c r="B98" s="14" t="s">
        <v>137</v>
      </c>
      <c r="C98" s="37">
        <v>250</v>
      </c>
      <c r="D98" s="84">
        <v>3.12</v>
      </c>
      <c r="E98" s="84">
        <v>12.8</v>
      </c>
      <c r="F98" s="84">
        <v>21.18</v>
      </c>
      <c r="G98" s="85">
        <v>123.25</v>
      </c>
      <c r="H98" s="32" t="s">
        <v>130</v>
      </c>
    </row>
    <row r="99" spans="1:8" s="6" customFormat="1" x14ac:dyDescent="0.2">
      <c r="A99" s="102"/>
      <c r="B99" s="14" t="s">
        <v>36</v>
      </c>
      <c r="C99" s="37">
        <v>100</v>
      </c>
      <c r="D99" s="84">
        <v>17.809999999999999</v>
      </c>
      <c r="E99" s="84">
        <v>2.94</v>
      </c>
      <c r="F99" s="84">
        <v>2.33</v>
      </c>
      <c r="G99" s="85">
        <v>107.22</v>
      </c>
      <c r="H99" s="38">
        <v>405</v>
      </c>
    </row>
    <row r="100" spans="1:8" s="6" customFormat="1" x14ac:dyDescent="0.2">
      <c r="A100" s="102"/>
      <c r="B100" s="14" t="s">
        <v>85</v>
      </c>
      <c r="C100" s="37">
        <v>180</v>
      </c>
      <c r="D100" s="84">
        <v>10.37</v>
      </c>
      <c r="E100" s="84">
        <v>4.7</v>
      </c>
      <c r="F100" s="84">
        <v>46.62</v>
      </c>
      <c r="G100" s="85">
        <v>270.81</v>
      </c>
      <c r="H100" s="38">
        <v>237</v>
      </c>
    </row>
    <row r="101" spans="1:8" s="6" customFormat="1" x14ac:dyDescent="0.2">
      <c r="A101" s="102"/>
      <c r="B101" s="14" t="s">
        <v>52</v>
      </c>
      <c r="C101" s="37">
        <v>200</v>
      </c>
      <c r="D101" s="84">
        <v>0.32</v>
      </c>
      <c r="E101" s="84">
        <v>0.14000000000000001</v>
      </c>
      <c r="F101" s="84">
        <v>11.46</v>
      </c>
      <c r="G101" s="85">
        <v>48.32</v>
      </c>
      <c r="H101" s="38">
        <v>519</v>
      </c>
    </row>
    <row r="102" spans="1:8" s="6" customFormat="1" x14ac:dyDescent="0.2">
      <c r="A102" s="102"/>
      <c r="B102" s="14" t="s">
        <v>23</v>
      </c>
      <c r="C102" s="37">
        <v>30</v>
      </c>
      <c r="D102" s="84">
        <v>2.37</v>
      </c>
      <c r="E102" s="84">
        <v>0.3</v>
      </c>
      <c r="F102" s="84">
        <v>14.76</v>
      </c>
      <c r="G102" s="85">
        <v>70.5</v>
      </c>
      <c r="H102" s="38">
        <v>108</v>
      </c>
    </row>
    <row r="103" spans="1:8" s="6" customFormat="1" x14ac:dyDescent="0.2">
      <c r="A103" s="102"/>
      <c r="B103" s="14" t="s">
        <v>22</v>
      </c>
      <c r="C103" s="37">
        <v>30</v>
      </c>
      <c r="D103" s="84">
        <v>1.98</v>
      </c>
      <c r="E103" s="84">
        <v>0.36</v>
      </c>
      <c r="F103" s="84">
        <v>10.02</v>
      </c>
      <c r="G103" s="85">
        <v>52.2</v>
      </c>
      <c r="H103" s="38">
        <v>109</v>
      </c>
    </row>
    <row r="104" spans="1:8" s="6" customFormat="1" x14ac:dyDescent="0.2">
      <c r="A104" s="102" t="s">
        <v>24</v>
      </c>
      <c r="B104" s="103"/>
      <c r="C104" s="15">
        <f>SUM(C98:C103)</f>
        <v>790</v>
      </c>
      <c r="D104" s="15">
        <f t="shared" ref="D104:G104" si="5">SUM(D98:D103)</f>
        <v>35.969999999999992</v>
      </c>
      <c r="E104" s="15">
        <f t="shared" si="5"/>
        <v>21.240000000000002</v>
      </c>
      <c r="F104" s="15">
        <f t="shared" si="5"/>
        <v>106.37</v>
      </c>
      <c r="G104" s="15">
        <f t="shared" si="5"/>
        <v>672.30000000000007</v>
      </c>
      <c r="H104" s="33"/>
    </row>
    <row r="105" spans="1:8" s="6" customFormat="1" x14ac:dyDescent="0.2">
      <c r="A105" s="102" t="s">
        <v>25</v>
      </c>
      <c r="B105" s="14" t="s">
        <v>131</v>
      </c>
      <c r="C105" s="37">
        <v>200</v>
      </c>
      <c r="D105" s="84">
        <v>0.3</v>
      </c>
      <c r="E105" s="84">
        <v>0.12</v>
      </c>
      <c r="F105" s="84">
        <v>9.18</v>
      </c>
      <c r="G105" s="85">
        <v>39.74</v>
      </c>
      <c r="H105" s="32" t="s">
        <v>132</v>
      </c>
    </row>
    <row r="106" spans="1:8" s="6" customFormat="1" x14ac:dyDescent="0.2">
      <c r="A106" s="102"/>
      <c r="B106" s="14" t="s">
        <v>133</v>
      </c>
      <c r="C106" s="37">
        <v>100</v>
      </c>
      <c r="D106" s="84">
        <v>9.7100000000000009</v>
      </c>
      <c r="E106" s="84">
        <v>3.18</v>
      </c>
      <c r="F106" s="84">
        <v>72.33</v>
      </c>
      <c r="G106" s="85">
        <v>355.15</v>
      </c>
      <c r="H106" s="38">
        <v>573</v>
      </c>
    </row>
    <row r="107" spans="1:8" s="6" customFormat="1" x14ac:dyDescent="0.2">
      <c r="A107" s="102" t="s">
        <v>29</v>
      </c>
      <c r="B107" s="103"/>
      <c r="C107" s="15">
        <f>SUM(C105:C106)</f>
        <v>300</v>
      </c>
      <c r="D107" s="15">
        <f t="shared" ref="D107:G107" si="6">SUM(D105:D106)</f>
        <v>10.010000000000002</v>
      </c>
      <c r="E107" s="15">
        <f t="shared" si="6"/>
        <v>3.3000000000000003</v>
      </c>
      <c r="F107" s="15">
        <f t="shared" si="6"/>
        <v>81.509999999999991</v>
      </c>
      <c r="G107" s="15">
        <f t="shared" si="6"/>
        <v>394.89</v>
      </c>
      <c r="H107" s="33"/>
    </row>
    <row r="108" spans="1:8" s="6" customFormat="1" ht="13.5" thickBot="1" x14ac:dyDescent="0.25">
      <c r="A108" s="113" t="s">
        <v>30</v>
      </c>
      <c r="B108" s="114"/>
      <c r="C108" s="16">
        <f>C97+C104+C107</f>
        <v>1640</v>
      </c>
      <c r="D108" s="16">
        <f t="shared" ref="D108:G108" si="7">D97+D104+D107</f>
        <v>60.529999999999987</v>
      </c>
      <c r="E108" s="16">
        <f t="shared" si="7"/>
        <v>44.29</v>
      </c>
      <c r="F108" s="16">
        <f t="shared" si="7"/>
        <v>271.75</v>
      </c>
      <c r="G108" s="16">
        <f t="shared" si="7"/>
        <v>1618.2200000000003</v>
      </c>
      <c r="H108" s="34"/>
    </row>
    <row r="109" spans="1:8" s="6" customFormat="1" x14ac:dyDescent="0.2">
      <c r="A109" s="115" t="s">
        <v>134</v>
      </c>
      <c r="B109" s="116"/>
      <c r="C109" s="116"/>
      <c r="D109" s="116"/>
      <c r="E109" s="116"/>
      <c r="F109" s="116"/>
      <c r="G109" s="116"/>
      <c r="H109" s="117"/>
    </row>
    <row r="110" spans="1:8" x14ac:dyDescent="0.2">
      <c r="A110" s="102" t="s">
        <v>13</v>
      </c>
      <c r="B110" s="14" t="s">
        <v>14</v>
      </c>
      <c r="C110" s="37">
        <v>250</v>
      </c>
      <c r="D110" s="45">
        <v>7.05</v>
      </c>
      <c r="E110" s="45">
        <v>8.9499999999999993</v>
      </c>
      <c r="F110" s="45">
        <v>41.77</v>
      </c>
      <c r="G110" s="44">
        <v>275.77</v>
      </c>
      <c r="H110" s="38">
        <v>268</v>
      </c>
    </row>
    <row r="111" spans="1:8" x14ac:dyDescent="0.2">
      <c r="A111" s="102"/>
      <c r="B111" s="14" t="s">
        <v>46</v>
      </c>
      <c r="C111" s="37">
        <v>100</v>
      </c>
      <c r="D111" s="45">
        <v>7.83</v>
      </c>
      <c r="E111" s="45">
        <v>4.72</v>
      </c>
      <c r="F111" s="45">
        <v>40.19</v>
      </c>
      <c r="G111" s="44">
        <v>276.61</v>
      </c>
      <c r="H111" s="38">
        <v>270</v>
      </c>
    </row>
    <row r="112" spans="1:8" x14ac:dyDescent="0.2">
      <c r="A112" s="102"/>
      <c r="B112" s="14" t="s">
        <v>16</v>
      </c>
      <c r="C112" s="37">
        <v>200</v>
      </c>
      <c r="D112" s="45">
        <v>0.2</v>
      </c>
      <c r="E112" s="45">
        <v>0</v>
      </c>
      <c r="F112" s="45">
        <v>7.02</v>
      </c>
      <c r="G112" s="44">
        <v>28.46</v>
      </c>
      <c r="H112" s="38">
        <v>493</v>
      </c>
    </row>
    <row r="113" spans="1:8" s="6" customFormat="1" x14ac:dyDescent="0.2">
      <c r="A113" s="102" t="s">
        <v>17</v>
      </c>
      <c r="B113" s="103"/>
      <c r="C113" s="15">
        <f>SUM(C110:C112)</f>
        <v>550</v>
      </c>
      <c r="D113" s="65">
        <f>SUM(D110:D112)</f>
        <v>15.079999999999998</v>
      </c>
      <c r="E113" s="65">
        <f>SUM(E110:E112)</f>
        <v>13.669999999999998</v>
      </c>
      <c r="F113" s="65">
        <f>SUM(F110:F112)</f>
        <v>88.98</v>
      </c>
      <c r="G113" s="65">
        <f>SUM(G110:G112)</f>
        <v>580.84</v>
      </c>
      <c r="H113" s="33"/>
    </row>
    <row r="114" spans="1:8" ht="25.5" x14ac:dyDescent="0.2">
      <c r="A114" s="102" t="s">
        <v>18</v>
      </c>
      <c r="B114" s="14" t="s">
        <v>74</v>
      </c>
      <c r="C114" s="37">
        <v>250</v>
      </c>
      <c r="D114" s="45">
        <v>1.92</v>
      </c>
      <c r="E114" s="45">
        <v>8.68</v>
      </c>
      <c r="F114" s="45">
        <v>12.27</v>
      </c>
      <c r="G114" s="44">
        <v>112.6</v>
      </c>
      <c r="H114" s="32" t="s">
        <v>73</v>
      </c>
    </row>
    <row r="115" spans="1:8" x14ac:dyDescent="0.2">
      <c r="A115" s="102"/>
      <c r="B115" s="14" t="s">
        <v>75</v>
      </c>
      <c r="C115" s="37" t="s">
        <v>106</v>
      </c>
      <c r="D115" s="45">
        <v>11.14</v>
      </c>
      <c r="E115" s="45">
        <v>14.13</v>
      </c>
      <c r="F115" s="45">
        <f>18.49+1.07</f>
        <v>19.559999999999999</v>
      </c>
      <c r="G115" s="45">
        <v>222.72</v>
      </c>
      <c r="H115" s="38">
        <v>399</v>
      </c>
    </row>
    <row r="116" spans="1:8" x14ac:dyDescent="0.2">
      <c r="A116" s="102"/>
      <c r="B116" s="14" t="s">
        <v>51</v>
      </c>
      <c r="C116" s="37">
        <v>180</v>
      </c>
      <c r="D116" s="45">
        <v>6.97</v>
      </c>
      <c r="E116" s="45">
        <v>9.5</v>
      </c>
      <c r="F116" s="45">
        <v>54.78</v>
      </c>
      <c r="G116" s="44">
        <v>349.44</v>
      </c>
      <c r="H116" s="38">
        <v>291</v>
      </c>
    </row>
    <row r="117" spans="1:8" x14ac:dyDescent="0.2">
      <c r="A117" s="102"/>
      <c r="B117" s="14" t="s">
        <v>21</v>
      </c>
      <c r="C117" s="37">
        <v>200</v>
      </c>
      <c r="D117" s="45">
        <v>0.08</v>
      </c>
      <c r="E117" s="45">
        <v>0</v>
      </c>
      <c r="F117" s="45">
        <v>10.62</v>
      </c>
      <c r="G117" s="44">
        <v>40.44</v>
      </c>
      <c r="H117" s="38">
        <v>508</v>
      </c>
    </row>
    <row r="118" spans="1:8" x14ac:dyDescent="0.2">
      <c r="A118" s="102"/>
      <c r="B118" s="14" t="s">
        <v>23</v>
      </c>
      <c r="C118" s="37">
        <v>30</v>
      </c>
      <c r="D118" s="45">
        <v>2.37</v>
      </c>
      <c r="E118" s="45">
        <v>0.3</v>
      </c>
      <c r="F118" s="45">
        <v>14.76</v>
      </c>
      <c r="G118" s="44">
        <v>70.5</v>
      </c>
      <c r="H118" s="38">
        <v>108</v>
      </c>
    </row>
    <row r="119" spans="1:8" x14ac:dyDescent="0.2">
      <c r="A119" s="102"/>
      <c r="B119" s="14" t="s">
        <v>22</v>
      </c>
      <c r="C119" s="37">
        <v>30</v>
      </c>
      <c r="D119" s="45">
        <v>1.98</v>
      </c>
      <c r="E119" s="45">
        <v>0.36</v>
      </c>
      <c r="F119" s="45">
        <v>10.02</v>
      </c>
      <c r="G119" s="44">
        <v>52.2</v>
      </c>
      <c r="H119" s="38">
        <v>109</v>
      </c>
    </row>
    <row r="120" spans="1:8" s="6" customFormat="1" x14ac:dyDescent="0.2">
      <c r="A120" s="102" t="s">
        <v>24</v>
      </c>
      <c r="B120" s="103"/>
      <c r="C120" s="15">
        <f>SUM(C116:C119)+C114+100+20</f>
        <v>810</v>
      </c>
      <c r="D120" s="67">
        <f>SUM(D114:D119)</f>
        <v>24.46</v>
      </c>
      <c r="E120" s="67">
        <f t="shared" ref="E120:G120" si="8">SUM(E114:E119)</f>
        <v>32.97</v>
      </c>
      <c r="F120" s="67">
        <f t="shared" si="8"/>
        <v>122.01</v>
      </c>
      <c r="G120" s="67">
        <f t="shared" si="8"/>
        <v>847.90000000000009</v>
      </c>
      <c r="H120" s="33"/>
    </row>
    <row r="121" spans="1:8" x14ac:dyDescent="0.2">
      <c r="A121" s="102" t="s">
        <v>25</v>
      </c>
      <c r="B121" s="14" t="s">
        <v>26</v>
      </c>
      <c r="C121" s="37">
        <v>200</v>
      </c>
      <c r="D121" s="45">
        <v>0</v>
      </c>
      <c r="E121" s="45">
        <v>0</v>
      </c>
      <c r="F121" s="45">
        <v>14</v>
      </c>
      <c r="G121" s="44">
        <v>95</v>
      </c>
      <c r="H121" s="38">
        <v>614</v>
      </c>
    </row>
    <row r="122" spans="1:8" ht="25.5" x14ac:dyDescent="0.2">
      <c r="A122" s="102"/>
      <c r="B122" s="94" t="s">
        <v>72</v>
      </c>
      <c r="C122" s="76">
        <v>100</v>
      </c>
      <c r="D122" s="45">
        <v>6.27</v>
      </c>
      <c r="E122" s="45">
        <v>8.06</v>
      </c>
      <c r="F122" s="45">
        <v>22.47</v>
      </c>
      <c r="G122" s="45">
        <v>239.67</v>
      </c>
      <c r="H122" s="77" t="s">
        <v>71</v>
      </c>
    </row>
    <row r="123" spans="1:8" s="6" customFormat="1" x14ac:dyDescent="0.2">
      <c r="A123" s="102" t="s">
        <v>29</v>
      </c>
      <c r="B123" s="103"/>
      <c r="C123" s="15">
        <f>SUM(C121:C122)</f>
        <v>300</v>
      </c>
      <c r="D123" s="65">
        <f>SUM(D121:D122)</f>
        <v>6.27</v>
      </c>
      <c r="E123" s="65">
        <f>SUM(E121:E122)</f>
        <v>8.06</v>
      </c>
      <c r="F123" s="65">
        <f>SUM(F121:F122)</f>
        <v>36.47</v>
      </c>
      <c r="G123" s="65">
        <f>SUM(G121:G122)</f>
        <v>334.66999999999996</v>
      </c>
      <c r="H123" s="33"/>
    </row>
    <row r="124" spans="1:8" s="6" customFormat="1" ht="13.5" thickBot="1" x14ac:dyDescent="0.25">
      <c r="A124" s="113" t="s">
        <v>30</v>
      </c>
      <c r="B124" s="114"/>
      <c r="C124" s="16">
        <f>C123+C120+C113</f>
        <v>1660</v>
      </c>
      <c r="D124" s="66">
        <f>D123+D120+D113</f>
        <v>45.81</v>
      </c>
      <c r="E124" s="66">
        <f>E123+E120+E113</f>
        <v>54.7</v>
      </c>
      <c r="F124" s="66">
        <f>F123+F120+F113</f>
        <v>247.46000000000004</v>
      </c>
      <c r="G124" s="66">
        <f>G123+G120+G113</f>
        <v>1763.4100000000003</v>
      </c>
      <c r="H124" s="34"/>
    </row>
    <row r="125" spans="1:8" s="6" customFormat="1" x14ac:dyDescent="0.2">
      <c r="A125" s="115" t="s">
        <v>81</v>
      </c>
      <c r="B125" s="116"/>
      <c r="C125" s="116"/>
      <c r="D125" s="116"/>
      <c r="E125" s="116"/>
      <c r="F125" s="116"/>
      <c r="G125" s="116"/>
      <c r="H125" s="117"/>
    </row>
    <row r="126" spans="1:8" x14ac:dyDescent="0.2">
      <c r="A126" s="102" t="s">
        <v>13</v>
      </c>
      <c r="B126" s="14" t="s">
        <v>76</v>
      </c>
      <c r="C126" s="37">
        <v>250</v>
      </c>
      <c r="D126" s="45">
        <v>27.1</v>
      </c>
      <c r="E126" s="45">
        <v>18.62</v>
      </c>
      <c r="F126" s="45">
        <v>32.049999999999997</v>
      </c>
      <c r="G126" s="44">
        <v>273.25</v>
      </c>
      <c r="H126" s="38">
        <v>302</v>
      </c>
    </row>
    <row r="127" spans="1:8" x14ac:dyDescent="0.2">
      <c r="A127" s="102"/>
      <c r="B127" s="14" t="s">
        <v>33</v>
      </c>
      <c r="C127" s="37">
        <v>100</v>
      </c>
      <c r="D127" s="45">
        <v>8.4</v>
      </c>
      <c r="E127" s="45">
        <v>7.97</v>
      </c>
      <c r="F127" s="45">
        <v>38.06</v>
      </c>
      <c r="G127" s="44">
        <v>318</v>
      </c>
      <c r="H127" s="38">
        <v>564</v>
      </c>
    </row>
    <row r="128" spans="1:8" x14ac:dyDescent="0.2">
      <c r="A128" s="102"/>
      <c r="B128" s="14" t="s">
        <v>34</v>
      </c>
      <c r="C128" s="37">
        <v>200</v>
      </c>
      <c r="D128" s="45">
        <v>0.26</v>
      </c>
      <c r="E128" s="45">
        <v>0</v>
      </c>
      <c r="F128" s="45">
        <v>7.24</v>
      </c>
      <c r="G128" s="44">
        <v>30.84</v>
      </c>
      <c r="H128" s="38">
        <v>494</v>
      </c>
    </row>
    <row r="129" spans="1:8" s="6" customFormat="1" x14ac:dyDescent="0.2">
      <c r="A129" s="102" t="s">
        <v>17</v>
      </c>
      <c r="B129" s="103"/>
      <c r="C129" s="15">
        <f>SUM(C126:C128)</f>
        <v>550</v>
      </c>
      <c r="D129" s="65">
        <f>SUM(D126:D128)</f>
        <v>35.76</v>
      </c>
      <c r="E129" s="65">
        <f>SUM(E126:E128)</f>
        <v>26.59</v>
      </c>
      <c r="F129" s="65">
        <f>SUM(F126:F128)</f>
        <v>77.349999999999994</v>
      </c>
      <c r="G129" s="65">
        <f>SUM(G126:G128)</f>
        <v>622.09</v>
      </c>
      <c r="H129" s="33"/>
    </row>
    <row r="130" spans="1:8" x14ac:dyDescent="0.2">
      <c r="A130" s="102" t="s">
        <v>18</v>
      </c>
      <c r="B130" s="14" t="s">
        <v>77</v>
      </c>
      <c r="C130" s="37">
        <v>250</v>
      </c>
      <c r="D130" s="45">
        <v>4.93</v>
      </c>
      <c r="E130" s="45">
        <v>8.1</v>
      </c>
      <c r="F130" s="45">
        <v>9.85</v>
      </c>
      <c r="G130" s="44">
        <v>241.48</v>
      </c>
      <c r="H130" s="38">
        <v>156</v>
      </c>
    </row>
    <row r="131" spans="1:8" x14ac:dyDescent="0.2">
      <c r="A131" s="102"/>
      <c r="B131" s="14" t="s">
        <v>78</v>
      </c>
      <c r="C131" s="37">
        <v>280</v>
      </c>
      <c r="D131" s="45">
        <v>15.37</v>
      </c>
      <c r="E131" s="45">
        <v>33.520000000000003</v>
      </c>
      <c r="F131" s="45">
        <v>64.44</v>
      </c>
      <c r="G131" s="44">
        <v>563.80999999999995</v>
      </c>
      <c r="H131" s="38">
        <v>406</v>
      </c>
    </row>
    <row r="132" spans="1:8" x14ac:dyDescent="0.2">
      <c r="A132" s="102"/>
      <c r="B132" s="14" t="s">
        <v>52</v>
      </c>
      <c r="C132" s="37">
        <v>200</v>
      </c>
      <c r="D132" s="45">
        <v>0.32</v>
      </c>
      <c r="E132" s="45">
        <v>0.14000000000000001</v>
      </c>
      <c r="F132" s="45">
        <v>11.46</v>
      </c>
      <c r="G132" s="44">
        <v>48.32</v>
      </c>
      <c r="H132" s="38">
        <v>519</v>
      </c>
    </row>
    <row r="133" spans="1:8" x14ac:dyDescent="0.2">
      <c r="A133" s="102"/>
      <c r="B133" s="14" t="s">
        <v>23</v>
      </c>
      <c r="C133" s="37">
        <v>30</v>
      </c>
      <c r="D133" s="45">
        <v>2.37</v>
      </c>
      <c r="E133" s="45">
        <v>0.3</v>
      </c>
      <c r="F133" s="45">
        <v>14.76</v>
      </c>
      <c r="G133" s="44">
        <v>70.5</v>
      </c>
      <c r="H133" s="38">
        <v>108</v>
      </c>
    </row>
    <row r="134" spans="1:8" x14ac:dyDescent="0.2">
      <c r="A134" s="102"/>
      <c r="B134" s="14" t="s">
        <v>22</v>
      </c>
      <c r="C134" s="37">
        <v>30</v>
      </c>
      <c r="D134" s="45">
        <v>1.98</v>
      </c>
      <c r="E134" s="45">
        <v>0.36</v>
      </c>
      <c r="F134" s="45">
        <v>10.02</v>
      </c>
      <c r="G134" s="44">
        <v>52.2</v>
      </c>
      <c r="H134" s="38">
        <v>109</v>
      </c>
    </row>
    <row r="135" spans="1:8" s="6" customFormat="1" x14ac:dyDescent="0.2">
      <c r="A135" s="102" t="s">
        <v>24</v>
      </c>
      <c r="B135" s="103"/>
      <c r="C135" s="15">
        <f>SUM(C130:C134)</f>
        <v>790</v>
      </c>
      <c r="D135" s="65">
        <f>SUM(D130:D134)</f>
        <v>24.97</v>
      </c>
      <c r="E135" s="65">
        <f>SUM(E130:E134)</f>
        <v>42.42</v>
      </c>
      <c r="F135" s="65">
        <f>SUM(F130:F134)</f>
        <v>110.53</v>
      </c>
      <c r="G135" s="65">
        <f>SUM(G130:G134)</f>
        <v>976.31000000000006</v>
      </c>
      <c r="H135" s="33"/>
    </row>
    <row r="136" spans="1:8" x14ac:dyDescent="0.2">
      <c r="A136" s="102" t="s">
        <v>25</v>
      </c>
      <c r="B136" s="14" t="s">
        <v>21</v>
      </c>
      <c r="C136" s="37">
        <v>200</v>
      </c>
      <c r="D136" s="45">
        <v>0.08</v>
      </c>
      <c r="E136" s="45">
        <v>0</v>
      </c>
      <c r="F136" s="45">
        <v>10.62</v>
      </c>
      <c r="G136" s="44">
        <v>40.44</v>
      </c>
      <c r="H136" s="38">
        <v>508</v>
      </c>
    </row>
    <row r="137" spans="1:8" x14ac:dyDescent="0.2">
      <c r="A137" s="102"/>
      <c r="B137" s="14" t="s">
        <v>80</v>
      </c>
      <c r="C137" s="37">
        <v>100</v>
      </c>
      <c r="D137" s="45">
        <v>8.68</v>
      </c>
      <c r="E137" s="45">
        <v>11.29</v>
      </c>
      <c r="F137" s="45">
        <v>31.8</v>
      </c>
      <c r="G137" s="44">
        <v>190.46</v>
      </c>
      <c r="H137" s="32" t="s">
        <v>79</v>
      </c>
    </row>
    <row r="138" spans="1:8" s="6" customFormat="1" x14ac:dyDescent="0.2">
      <c r="A138" s="102" t="s">
        <v>29</v>
      </c>
      <c r="B138" s="103"/>
      <c r="C138" s="15">
        <f>SUM(C136:C137)</f>
        <v>300</v>
      </c>
      <c r="D138" s="65">
        <f>SUM(D136:D137)</f>
        <v>8.76</v>
      </c>
      <c r="E138" s="65">
        <f>SUM(E136:E137)</f>
        <v>11.29</v>
      </c>
      <c r="F138" s="65">
        <f>SUM(F136:F137)</f>
        <v>42.42</v>
      </c>
      <c r="G138" s="65">
        <f>SUM(G136:G137)</f>
        <v>230.9</v>
      </c>
      <c r="H138" s="33"/>
    </row>
    <row r="139" spans="1:8" s="6" customFormat="1" ht="13.5" thickBot="1" x14ac:dyDescent="0.25">
      <c r="A139" s="113" t="s">
        <v>30</v>
      </c>
      <c r="B139" s="114"/>
      <c r="C139" s="16">
        <f>C129+C135+C138</f>
        <v>1640</v>
      </c>
      <c r="D139" s="66">
        <f>D129+D135+D138</f>
        <v>69.489999999999995</v>
      </c>
      <c r="E139" s="66">
        <f>E129+E135+E138</f>
        <v>80.300000000000011</v>
      </c>
      <c r="F139" s="66">
        <f>F129+F135+F138</f>
        <v>230.3</v>
      </c>
      <c r="G139" s="66">
        <f>G129+G135+G138</f>
        <v>1829.3000000000002</v>
      </c>
      <c r="H139" s="34"/>
    </row>
    <row r="140" spans="1:8" s="6" customFormat="1" x14ac:dyDescent="0.2">
      <c r="A140" s="115" t="s">
        <v>88</v>
      </c>
      <c r="B140" s="116"/>
      <c r="C140" s="116"/>
      <c r="D140" s="116"/>
      <c r="E140" s="116"/>
      <c r="F140" s="116"/>
      <c r="G140" s="116"/>
      <c r="H140" s="117"/>
    </row>
    <row r="141" spans="1:8" x14ac:dyDescent="0.2">
      <c r="A141" s="102" t="s">
        <v>13</v>
      </c>
      <c r="B141" s="14" t="s">
        <v>45</v>
      </c>
      <c r="C141" s="37">
        <v>250</v>
      </c>
      <c r="D141" s="45">
        <v>9.7799999999999994</v>
      </c>
      <c r="E141" s="45">
        <v>8.8000000000000007</v>
      </c>
      <c r="F141" s="45">
        <v>50.75</v>
      </c>
      <c r="G141" s="44">
        <v>321.64999999999998</v>
      </c>
      <c r="H141" s="38">
        <v>250</v>
      </c>
    </row>
    <row r="142" spans="1:8" x14ac:dyDescent="0.2">
      <c r="A142" s="102"/>
      <c r="B142" s="14" t="s">
        <v>82</v>
      </c>
      <c r="C142" s="37">
        <v>100</v>
      </c>
      <c r="D142" s="45">
        <v>8.74</v>
      </c>
      <c r="E142" s="45">
        <v>7.65</v>
      </c>
      <c r="F142" s="45">
        <v>37.43</v>
      </c>
      <c r="G142" s="44">
        <v>313.97000000000003</v>
      </c>
      <c r="H142" s="38">
        <v>563</v>
      </c>
    </row>
    <row r="143" spans="1:8" x14ac:dyDescent="0.2">
      <c r="A143" s="102"/>
      <c r="B143" s="14" t="s">
        <v>16</v>
      </c>
      <c r="C143" s="37">
        <v>200</v>
      </c>
      <c r="D143" s="45">
        <v>0.2</v>
      </c>
      <c r="E143" s="45">
        <v>0</v>
      </c>
      <c r="F143" s="45">
        <v>7.02</v>
      </c>
      <c r="G143" s="44">
        <v>28.46</v>
      </c>
      <c r="H143" s="38">
        <v>493</v>
      </c>
    </row>
    <row r="144" spans="1:8" s="6" customFormat="1" x14ac:dyDescent="0.2">
      <c r="A144" s="102" t="s">
        <v>17</v>
      </c>
      <c r="B144" s="103"/>
      <c r="C144" s="15">
        <f>SUM(C141:C143)</f>
        <v>550</v>
      </c>
      <c r="D144" s="65">
        <f>SUM(D141:D143)</f>
        <v>18.72</v>
      </c>
      <c r="E144" s="65">
        <f>SUM(E141:E143)</f>
        <v>16.450000000000003</v>
      </c>
      <c r="F144" s="65">
        <f>SUM(F141:F143)</f>
        <v>95.2</v>
      </c>
      <c r="G144" s="65">
        <f>SUM(G141:G143)</f>
        <v>664.08</v>
      </c>
      <c r="H144" s="33"/>
    </row>
    <row r="145" spans="1:8" ht="25.5" x14ac:dyDescent="0.2">
      <c r="A145" s="102" t="s">
        <v>18</v>
      </c>
      <c r="B145" s="14" t="s">
        <v>48</v>
      </c>
      <c r="C145" s="37">
        <v>250</v>
      </c>
      <c r="D145" s="45">
        <v>5.62</v>
      </c>
      <c r="E145" s="45">
        <v>8.18</v>
      </c>
      <c r="F145" s="45">
        <v>21.6</v>
      </c>
      <c r="G145" s="44">
        <v>232.79</v>
      </c>
      <c r="H145" s="32" t="s">
        <v>47</v>
      </c>
    </row>
    <row r="146" spans="1:8" x14ac:dyDescent="0.2">
      <c r="A146" s="102"/>
      <c r="B146" s="14" t="s">
        <v>84</v>
      </c>
      <c r="C146" s="37" t="s">
        <v>106</v>
      </c>
      <c r="D146" s="45">
        <v>13.17</v>
      </c>
      <c r="E146" s="45">
        <v>13.04</v>
      </c>
      <c r="F146" s="45">
        <f>14.4+1.07</f>
        <v>15.47</v>
      </c>
      <c r="G146" s="45">
        <v>212.13</v>
      </c>
      <c r="H146" s="32" t="s">
        <v>83</v>
      </c>
    </row>
    <row r="147" spans="1:8" x14ac:dyDescent="0.2">
      <c r="A147" s="102"/>
      <c r="B147" s="14" t="s">
        <v>85</v>
      </c>
      <c r="C147" s="37">
        <v>180</v>
      </c>
      <c r="D147" s="45">
        <v>10.37</v>
      </c>
      <c r="E147" s="45">
        <v>9.5</v>
      </c>
      <c r="F147" s="45">
        <v>46.62</v>
      </c>
      <c r="G147" s="44">
        <v>270.81</v>
      </c>
      <c r="H147" s="38">
        <v>237</v>
      </c>
    </row>
    <row r="148" spans="1:8" x14ac:dyDescent="0.2">
      <c r="A148" s="102"/>
      <c r="B148" s="14" t="s">
        <v>39</v>
      </c>
      <c r="C148" s="37">
        <v>200</v>
      </c>
      <c r="D148" s="45">
        <v>1.92</v>
      </c>
      <c r="E148" s="45">
        <v>0.12</v>
      </c>
      <c r="F148" s="45">
        <v>25.86</v>
      </c>
      <c r="G148" s="44">
        <v>112.36</v>
      </c>
      <c r="H148" s="32" t="s">
        <v>38</v>
      </c>
    </row>
    <row r="149" spans="1:8" x14ac:dyDescent="0.2">
      <c r="A149" s="102"/>
      <c r="B149" s="14" t="s">
        <v>23</v>
      </c>
      <c r="C149" s="37">
        <v>30</v>
      </c>
      <c r="D149" s="45">
        <v>2.37</v>
      </c>
      <c r="E149" s="45">
        <v>0.3</v>
      </c>
      <c r="F149" s="45">
        <v>14.76</v>
      </c>
      <c r="G149" s="44">
        <v>70.5</v>
      </c>
      <c r="H149" s="38">
        <v>108</v>
      </c>
    </row>
    <row r="150" spans="1:8" x14ac:dyDescent="0.2">
      <c r="A150" s="102"/>
      <c r="B150" s="14" t="s">
        <v>22</v>
      </c>
      <c r="C150" s="37">
        <v>30</v>
      </c>
      <c r="D150" s="45">
        <v>1.98</v>
      </c>
      <c r="E150" s="45">
        <v>0.36</v>
      </c>
      <c r="F150" s="45">
        <v>10.02</v>
      </c>
      <c r="G150" s="44">
        <v>52.2</v>
      </c>
      <c r="H150" s="38">
        <v>109</v>
      </c>
    </row>
    <row r="151" spans="1:8" s="6" customFormat="1" x14ac:dyDescent="0.2">
      <c r="A151" s="102" t="s">
        <v>24</v>
      </c>
      <c r="B151" s="103"/>
      <c r="C151" s="15">
        <f>SUM(C147:C150)+C145+100+20</f>
        <v>810</v>
      </c>
      <c r="D151" s="67">
        <f>SUM(D145:D150)</f>
        <v>35.429999999999993</v>
      </c>
      <c r="E151" s="67">
        <f>SUM(E145:E150)</f>
        <v>31.5</v>
      </c>
      <c r="F151" s="67">
        <f>SUM(F145:F150)</f>
        <v>134.33000000000001</v>
      </c>
      <c r="G151" s="67">
        <f>SUM(G145:G150)</f>
        <v>950.79000000000008</v>
      </c>
      <c r="H151" s="33"/>
    </row>
    <row r="152" spans="1:8" x14ac:dyDescent="0.2">
      <c r="A152" s="102" t="s">
        <v>25</v>
      </c>
      <c r="B152" s="14" t="s">
        <v>21</v>
      </c>
      <c r="C152" s="37">
        <v>200</v>
      </c>
      <c r="D152" s="45">
        <v>0.08</v>
      </c>
      <c r="E152" s="45">
        <v>0</v>
      </c>
      <c r="F152" s="45">
        <v>10.62</v>
      </c>
      <c r="G152" s="44">
        <v>40.44</v>
      </c>
      <c r="H152" s="38">
        <v>508</v>
      </c>
    </row>
    <row r="153" spans="1:8" ht="25.5" x14ac:dyDescent="0.2">
      <c r="A153" s="102"/>
      <c r="B153" s="14" t="s">
        <v>87</v>
      </c>
      <c r="C153" s="37">
        <v>100</v>
      </c>
      <c r="D153" s="45">
        <v>19.760000000000002</v>
      </c>
      <c r="E153" s="45">
        <v>9.73</v>
      </c>
      <c r="F153" s="45">
        <v>29.3</v>
      </c>
      <c r="G153" s="44">
        <v>225.13</v>
      </c>
      <c r="H153" s="32" t="s">
        <v>86</v>
      </c>
    </row>
    <row r="154" spans="1:8" s="6" customFormat="1" x14ac:dyDescent="0.2">
      <c r="A154" s="102" t="s">
        <v>29</v>
      </c>
      <c r="B154" s="103"/>
      <c r="C154" s="15">
        <f>SUM(C152:C153)</f>
        <v>300</v>
      </c>
      <c r="D154" s="65">
        <f>SUM(D152:D153)</f>
        <v>19.84</v>
      </c>
      <c r="E154" s="65">
        <f>SUM(E152:E153)</f>
        <v>9.73</v>
      </c>
      <c r="F154" s="65">
        <f>SUM(F152:F153)</f>
        <v>39.92</v>
      </c>
      <c r="G154" s="65">
        <f>SUM(G152:G153)</f>
        <v>265.57</v>
      </c>
      <c r="H154" s="33"/>
    </row>
    <row r="155" spans="1:8" s="6" customFormat="1" ht="13.5" thickBot="1" x14ac:dyDescent="0.25">
      <c r="A155" s="113" t="s">
        <v>30</v>
      </c>
      <c r="B155" s="114"/>
      <c r="C155" s="16">
        <f>C154+C151+C144</f>
        <v>1660</v>
      </c>
      <c r="D155" s="66">
        <f>D154+D151+D144</f>
        <v>73.989999999999995</v>
      </c>
      <c r="E155" s="66">
        <f>E154+E151+E144</f>
        <v>57.680000000000007</v>
      </c>
      <c r="F155" s="66">
        <f>F154+F151+F144</f>
        <v>269.45</v>
      </c>
      <c r="G155" s="66">
        <f>G154+G151+G144</f>
        <v>1880.44</v>
      </c>
      <c r="H155" s="34"/>
    </row>
    <row r="156" spans="1:8" s="6" customFormat="1" x14ac:dyDescent="0.2">
      <c r="A156" s="138" t="s">
        <v>91</v>
      </c>
      <c r="B156" s="139"/>
      <c r="C156" s="139"/>
      <c r="D156" s="139"/>
      <c r="E156" s="139"/>
      <c r="F156" s="139"/>
      <c r="G156" s="139"/>
      <c r="H156" s="140"/>
    </row>
    <row r="157" spans="1:8" x14ac:dyDescent="0.2">
      <c r="A157" s="118" t="s">
        <v>13</v>
      </c>
      <c r="B157" s="75" t="s">
        <v>55</v>
      </c>
      <c r="C157" s="76">
        <v>250</v>
      </c>
      <c r="D157" s="45">
        <v>8.9499999999999993</v>
      </c>
      <c r="E157" s="45">
        <v>19.25</v>
      </c>
      <c r="F157" s="45">
        <v>36</v>
      </c>
      <c r="G157" s="44">
        <v>364.87</v>
      </c>
      <c r="H157" s="77">
        <v>266</v>
      </c>
    </row>
    <row r="158" spans="1:8" x14ac:dyDescent="0.2">
      <c r="A158" s="118"/>
      <c r="B158" s="75" t="s">
        <v>140</v>
      </c>
      <c r="C158" s="44">
        <v>100</v>
      </c>
      <c r="D158" s="45">
        <v>0.4</v>
      </c>
      <c r="E158" s="45">
        <v>0.4</v>
      </c>
      <c r="F158" s="45">
        <v>9.8000000000000007</v>
      </c>
      <c r="G158" s="45">
        <v>47</v>
      </c>
      <c r="H158" s="77">
        <v>112</v>
      </c>
    </row>
    <row r="159" spans="1:8" x14ac:dyDescent="0.2">
      <c r="A159" s="118"/>
      <c r="B159" s="75" t="s">
        <v>34</v>
      </c>
      <c r="C159" s="76">
        <v>200</v>
      </c>
      <c r="D159" s="45">
        <v>0.26</v>
      </c>
      <c r="E159" s="45">
        <v>0</v>
      </c>
      <c r="F159" s="45">
        <v>7.24</v>
      </c>
      <c r="G159" s="44">
        <v>30.84</v>
      </c>
      <c r="H159" s="77">
        <v>494</v>
      </c>
    </row>
    <row r="160" spans="1:8" s="6" customFormat="1" x14ac:dyDescent="0.2">
      <c r="A160" s="102" t="s">
        <v>17</v>
      </c>
      <c r="B160" s="103"/>
      <c r="C160" s="15">
        <f>SUM(C157:C159)</f>
        <v>550</v>
      </c>
      <c r="D160" s="65">
        <f>SUM(D157:D159)</f>
        <v>9.61</v>
      </c>
      <c r="E160" s="65">
        <f>SUM(E157:E159)</f>
        <v>19.649999999999999</v>
      </c>
      <c r="F160" s="65">
        <f>SUM(F157:F159)</f>
        <v>53.04</v>
      </c>
      <c r="G160" s="65">
        <f>SUM(G157:G159)</f>
        <v>442.71</v>
      </c>
      <c r="H160" s="33"/>
    </row>
    <row r="161" spans="1:8" ht="25.5" x14ac:dyDescent="0.2">
      <c r="A161" s="102" t="s">
        <v>18</v>
      </c>
      <c r="B161" s="14" t="s">
        <v>57</v>
      </c>
      <c r="C161" s="37">
        <v>250</v>
      </c>
      <c r="D161" s="45">
        <v>2.8</v>
      </c>
      <c r="E161" s="45">
        <v>7.78</v>
      </c>
      <c r="F161" s="45">
        <v>9.25</v>
      </c>
      <c r="G161" s="44">
        <v>96.58</v>
      </c>
      <c r="H161" s="32" t="s">
        <v>56</v>
      </c>
    </row>
    <row r="162" spans="1:8" x14ac:dyDescent="0.2">
      <c r="A162" s="102"/>
      <c r="B162" s="14" t="s">
        <v>90</v>
      </c>
      <c r="C162" s="37" t="s">
        <v>106</v>
      </c>
      <c r="D162" s="45">
        <v>25.84</v>
      </c>
      <c r="E162" s="45">
        <v>22.53</v>
      </c>
      <c r="F162" s="45">
        <f>10.86+1.07</f>
        <v>11.93</v>
      </c>
      <c r="G162" s="45">
        <v>230.98</v>
      </c>
      <c r="H162" s="32" t="s">
        <v>89</v>
      </c>
    </row>
    <row r="163" spans="1:8" x14ac:dyDescent="0.2">
      <c r="A163" s="102"/>
      <c r="B163" s="14" t="s">
        <v>37</v>
      </c>
      <c r="C163" s="37">
        <v>180</v>
      </c>
      <c r="D163" s="45">
        <v>9.1300000000000008</v>
      </c>
      <c r="E163" s="45">
        <v>7.7</v>
      </c>
      <c r="F163" s="45">
        <v>50.42</v>
      </c>
      <c r="G163" s="44">
        <v>362.22</v>
      </c>
      <c r="H163" s="38">
        <v>243</v>
      </c>
    </row>
    <row r="164" spans="1:8" x14ac:dyDescent="0.2">
      <c r="A164" s="102"/>
      <c r="B164" s="14" t="s">
        <v>21</v>
      </c>
      <c r="C164" s="37">
        <v>200</v>
      </c>
      <c r="D164" s="45">
        <v>0.08</v>
      </c>
      <c r="E164" s="45">
        <v>0</v>
      </c>
      <c r="F164" s="45">
        <v>10.62</v>
      </c>
      <c r="G164" s="44">
        <v>40.44</v>
      </c>
      <c r="H164" s="38">
        <v>508</v>
      </c>
    </row>
    <row r="165" spans="1:8" x14ac:dyDescent="0.2">
      <c r="A165" s="102"/>
      <c r="B165" s="14" t="s">
        <v>23</v>
      </c>
      <c r="C165" s="37">
        <v>30</v>
      </c>
      <c r="D165" s="45">
        <v>2.37</v>
      </c>
      <c r="E165" s="45">
        <v>0.3</v>
      </c>
      <c r="F165" s="45">
        <v>14.76</v>
      </c>
      <c r="G165" s="44">
        <v>70.5</v>
      </c>
      <c r="H165" s="38">
        <v>108</v>
      </c>
    </row>
    <row r="166" spans="1:8" x14ac:dyDescent="0.2">
      <c r="A166" s="102"/>
      <c r="B166" s="14" t="s">
        <v>22</v>
      </c>
      <c r="C166" s="37">
        <v>30</v>
      </c>
      <c r="D166" s="45">
        <v>1.98</v>
      </c>
      <c r="E166" s="45">
        <v>0.36</v>
      </c>
      <c r="F166" s="45">
        <v>10.02</v>
      </c>
      <c r="G166" s="44">
        <v>52.2</v>
      </c>
      <c r="H166" s="38">
        <v>109</v>
      </c>
    </row>
    <row r="167" spans="1:8" s="6" customFormat="1" x14ac:dyDescent="0.2">
      <c r="A167" s="102" t="s">
        <v>24</v>
      </c>
      <c r="B167" s="103"/>
      <c r="C167" s="15">
        <f>SUM(C163:C166)+C161+100+20</f>
        <v>810</v>
      </c>
      <c r="D167" s="67">
        <f>SUM(D161:D166)</f>
        <v>42.199999999999996</v>
      </c>
      <c r="E167" s="67">
        <f>SUM(E161:E166)</f>
        <v>38.67</v>
      </c>
      <c r="F167" s="67">
        <f>SUM(F161:F166)</f>
        <v>107</v>
      </c>
      <c r="G167" s="67">
        <f>SUM(G161:G166)</f>
        <v>852.92000000000007</v>
      </c>
      <c r="H167" s="33"/>
    </row>
    <row r="168" spans="1:8" ht="25.5" x14ac:dyDescent="0.2">
      <c r="A168" s="102" t="s">
        <v>25</v>
      </c>
      <c r="B168" s="75" t="s">
        <v>70</v>
      </c>
      <c r="C168" s="76">
        <v>200</v>
      </c>
      <c r="D168" s="45">
        <v>0</v>
      </c>
      <c r="E168" s="45">
        <v>0</v>
      </c>
      <c r="F168" s="45">
        <v>6.98</v>
      </c>
      <c r="G168" s="44">
        <v>26.54</v>
      </c>
      <c r="H168" s="77">
        <v>503</v>
      </c>
    </row>
    <row r="169" spans="1:8" ht="25.5" x14ac:dyDescent="0.2">
      <c r="A169" s="102"/>
      <c r="B169" s="94" t="s">
        <v>72</v>
      </c>
      <c r="C169" s="76">
        <v>100</v>
      </c>
      <c r="D169" s="45">
        <v>6.27</v>
      </c>
      <c r="E169" s="45">
        <v>8.06</v>
      </c>
      <c r="F169" s="45">
        <v>22.47</v>
      </c>
      <c r="G169" s="45">
        <v>239.67</v>
      </c>
      <c r="H169" s="77" t="s">
        <v>71</v>
      </c>
    </row>
    <row r="170" spans="1:8" s="6" customFormat="1" x14ac:dyDescent="0.2">
      <c r="A170" s="102" t="s">
        <v>29</v>
      </c>
      <c r="B170" s="103"/>
      <c r="C170" s="15">
        <f>SUM(C168:C169)</f>
        <v>300</v>
      </c>
      <c r="D170" s="65">
        <f>SUM(D168:D169)</f>
        <v>6.27</v>
      </c>
      <c r="E170" s="65">
        <f>SUM(E168:E169)</f>
        <v>8.06</v>
      </c>
      <c r="F170" s="65">
        <f>SUM(F168:F169)</f>
        <v>29.45</v>
      </c>
      <c r="G170" s="65">
        <f>SUM(G168:G169)</f>
        <v>266.20999999999998</v>
      </c>
      <c r="H170" s="33"/>
    </row>
    <row r="171" spans="1:8" s="6" customFormat="1" ht="13.5" thickBot="1" x14ac:dyDescent="0.25">
      <c r="A171" s="113" t="s">
        <v>30</v>
      </c>
      <c r="B171" s="114"/>
      <c r="C171" s="16">
        <f>C170+C167+C160</f>
        <v>1660</v>
      </c>
      <c r="D171" s="66">
        <f>D170+D167+D160</f>
        <v>58.08</v>
      </c>
      <c r="E171" s="66">
        <f>E170+E167+E160</f>
        <v>66.38</v>
      </c>
      <c r="F171" s="66">
        <f>F170+F167+F160</f>
        <v>189.48999999999998</v>
      </c>
      <c r="G171" s="66">
        <f>G170+G167+G160</f>
        <v>1561.8400000000001</v>
      </c>
      <c r="H171" s="34"/>
    </row>
    <row r="172" spans="1:8" s="6" customFormat="1" x14ac:dyDescent="0.2">
      <c r="A172" s="115" t="s">
        <v>135</v>
      </c>
      <c r="B172" s="116"/>
      <c r="C172" s="116"/>
      <c r="D172" s="116"/>
      <c r="E172" s="116"/>
      <c r="F172" s="116"/>
      <c r="G172" s="116"/>
      <c r="H172" s="117"/>
    </row>
    <row r="173" spans="1:8" x14ac:dyDescent="0.2">
      <c r="A173" s="102" t="s">
        <v>13</v>
      </c>
      <c r="B173" s="14" t="s">
        <v>92</v>
      </c>
      <c r="C173" s="37">
        <v>250</v>
      </c>
      <c r="D173" s="45">
        <v>10.87</v>
      </c>
      <c r="E173" s="45">
        <v>19.55</v>
      </c>
      <c r="F173" s="45">
        <v>63.35</v>
      </c>
      <c r="G173" s="44">
        <v>300.81</v>
      </c>
      <c r="H173" s="38">
        <v>296</v>
      </c>
    </row>
    <row r="174" spans="1:8" x14ac:dyDescent="0.2">
      <c r="A174" s="102"/>
      <c r="B174" s="14" t="s">
        <v>15</v>
      </c>
      <c r="C174" s="37">
        <v>100</v>
      </c>
      <c r="D174" s="45">
        <v>7.63</v>
      </c>
      <c r="E174" s="45">
        <v>6.47</v>
      </c>
      <c r="F174" s="45">
        <v>40</v>
      </c>
      <c r="G174" s="44">
        <v>276.37</v>
      </c>
      <c r="H174" s="38">
        <v>574</v>
      </c>
    </row>
    <row r="175" spans="1:8" x14ac:dyDescent="0.2">
      <c r="A175" s="102"/>
      <c r="B175" s="14" t="s">
        <v>16</v>
      </c>
      <c r="C175" s="37">
        <v>200</v>
      </c>
      <c r="D175" s="45">
        <v>0.2</v>
      </c>
      <c r="E175" s="45">
        <v>0</v>
      </c>
      <c r="F175" s="45">
        <v>7.02</v>
      </c>
      <c r="G175" s="44">
        <v>28.46</v>
      </c>
      <c r="H175" s="38">
        <v>493</v>
      </c>
    </row>
    <row r="176" spans="1:8" s="6" customFormat="1" x14ac:dyDescent="0.2">
      <c r="A176" s="102" t="s">
        <v>17</v>
      </c>
      <c r="B176" s="103"/>
      <c r="C176" s="15">
        <f>SUM(C173:C175)</f>
        <v>550</v>
      </c>
      <c r="D176" s="65">
        <f>SUM(D173:D175)</f>
        <v>18.7</v>
      </c>
      <c r="E176" s="65">
        <f>SUM(E173:E175)</f>
        <v>26.02</v>
      </c>
      <c r="F176" s="65">
        <f>SUM(F173:F175)</f>
        <v>110.36999999999999</v>
      </c>
      <c r="G176" s="65">
        <f>SUM(G173:G175)</f>
        <v>605.6400000000001</v>
      </c>
      <c r="H176" s="33"/>
    </row>
    <row r="177" spans="1:8" ht="25.5" x14ac:dyDescent="0.2">
      <c r="A177" s="102" t="s">
        <v>18</v>
      </c>
      <c r="B177" s="14" t="s">
        <v>66</v>
      </c>
      <c r="C177" s="37">
        <v>250</v>
      </c>
      <c r="D177" s="45">
        <v>3.08</v>
      </c>
      <c r="E177" s="45">
        <v>9.1999999999999993</v>
      </c>
      <c r="F177" s="45">
        <v>17.420000000000002</v>
      </c>
      <c r="G177" s="44">
        <v>194.55</v>
      </c>
      <c r="H177" s="32" t="s">
        <v>65</v>
      </c>
    </row>
    <row r="178" spans="1:8" x14ac:dyDescent="0.2">
      <c r="A178" s="102"/>
      <c r="B178" s="14" t="s">
        <v>36</v>
      </c>
      <c r="C178" s="37">
        <v>100</v>
      </c>
      <c r="D178" s="45">
        <v>13.37</v>
      </c>
      <c r="E178" s="45">
        <v>12.94</v>
      </c>
      <c r="F178" s="45">
        <v>13.44</v>
      </c>
      <c r="G178" s="44">
        <v>218.33</v>
      </c>
      <c r="H178" s="38">
        <v>405</v>
      </c>
    </row>
    <row r="179" spans="1:8" x14ac:dyDescent="0.2">
      <c r="A179" s="102"/>
      <c r="B179" s="14" t="s">
        <v>94</v>
      </c>
      <c r="C179" s="37">
        <v>180</v>
      </c>
      <c r="D179" s="45">
        <v>2.97</v>
      </c>
      <c r="E179" s="45">
        <v>14.08</v>
      </c>
      <c r="F179" s="45">
        <v>43.48</v>
      </c>
      <c r="G179" s="44">
        <v>261.85000000000002</v>
      </c>
      <c r="H179" s="32" t="s">
        <v>93</v>
      </c>
    </row>
    <row r="180" spans="1:8" x14ac:dyDescent="0.2">
      <c r="A180" s="102"/>
      <c r="B180" s="14" t="s">
        <v>52</v>
      </c>
      <c r="C180" s="37">
        <v>200</v>
      </c>
      <c r="D180" s="45">
        <v>0.32</v>
      </c>
      <c r="E180" s="45">
        <v>0.14000000000000001</v>
      </c>
      <c r="F180" s="45">
        <v>11.46</v>
      </c>
      <c r="G180" s="44">
        <v>48.32</v>
      </c>
      <c r="H180" s="38">
        <v>519</v>
      </c>
    </row>
    <row r="181" spans="1:8" x14ac:dyDescent="0.2">
      <c r="A181" s="102"/>
      <c r="B181" s="14" t="s">
        <v>23</v>
      </c>
      <c r="C181" s="37">
        <v>30</v>
      </c>
      <c r="D181" s="45">
        <v>2.37</v>
      </c>
      <c r="E181" s="45">
        <v>0.3</v>
      </c>
      <c r="F181" s="45">
        <v>14.76</v>
      </c>
      <c r="G181" s="44">
        <v>70.5</v>
      </c>
      <c r="H181" s="38">
        <v>108</v>
      </c>
    </row>
    <row r="182" spans="1:8" x14ac:dyDescent="0.2">
      <c r="A182" s="102"/>
      <c r="B182" s="14" t="s">
        <v>22</v>
      </c>
      <c r="C182" s="37">
        <v>30</v>
      </c>
      <c r="D182" s="45">
        <v>1.98</v>
      </c>
      <c r="E182" s="45">
        <v>0.36</v>
      </c>
      <c r="F182" s="45">
        <v>10.02</v>
      </c>
      <c r="G182" s="44">
        <v>52.2</v>
      </c>
      <c r="H182" s="38">
        <v>109</v>
      </c>
    </row>
    <row r="183" spans="1:8" s="6" customFormat="1" x14ac:dyDescent="0.2">
      <c r="A183" s="102" t="s">
        <v>24</v>
      </c>
      <c r="B183" s="103"/>
      <c r="C183" s="15">
        <f>SUM(C177:C182)</f>
        <v>790</v>
      </c>
      <c r="D183" s="65">
        <f>SUM(D177:D182)</f>
        <v>24.09</v>
      </c>
      <c r="E183" s="65">
        <f>SUM(E177:E182)</f>
        <v>37.019999999999996</v>
      </c>
      <c r="F183" s="65">
        <f>SUM(F177:F182)</f>
        <v>110.58000000000001</v>
      </c>
      <c r="G183" s="65">
        <f>SUM(G177:G182)</f>
        <v>845.75000000000011</v>
      </c>
      <c r="H183" s="33"/>
    </row>
    <row r="184" spans="1:8" ht="18.75" customHeight="1" x14ac:dyDescent="0.2">
      <c r="A184" s="102" t="s">
        <v>25</v>
      </c>
      <c r="B184" s="75" t="s">
        <v>96</v>
      </c>
      <c r="C184" s="76">
        <v>200</v>
      </c>
      <c r="D184" s="45">
        <v>0.2</v>
      </c>
      <c r="E184" s="45">
        <v>0.2</v>
      </c>
      <c r="F184" s="45">
        <v>12.8</v>
      </c>
      <c r="G184" s="44">
        <v>100</v>
      </c>
      <c r="H184" s="46" t="s">
        <v>95</v>
      </c>
    </row>
    <row r="185" spans="1:8" ht="25.5" x14ac:dyDescent="0.2">
      <c r="A185" s="102"/>
      <c r="B185" s="91" t="s">
        <v>141</v>
      </c>
      <c r="C185" s="92">
        <v>100</v>
      </c>
      <c r="D185" s="93">
        <v>5.62</v>
      </c>
      <c r="E185" s="93">
        <v>6.4</v>
      </c>
      <c r="F185" s="93">
        <v>32.74</v>
      </c>
      <c r="G185" s="93">
        <v>261.60000000000002</v>
      </c>
      <c r="H185" s="46" t="s">
        <v>142</v>
      </c>
    </row>
    <row r="186" spans="1:8" s="6" customFormat="1" ht="13.5" thickBot="1" x14ac:dyDescent="0.25">
      <c r="A186" s="113" t="s">
        <v>29</v>
      </c>
      <c r="B186" s="114"/>
      <c r="C186" s="16">
        <f>SUM(C184:C185)</f>
        <v>300</v>
      </c>
      <c r="D186" s="66">
        <f>SUM(D184:D185)</f>
        <v>5.82</v>
      </c>
      <c r="E186" s="66">
        <f>SUM(E184:E185)</f>
        <v>6.6000000000000005</v>
      </c>
      <c r="F186" s="66">
        <f>SUM(F184:F185)</f>
        <v>45.540000000000006</v>
      </c>
      <c r="G186" s="66">
        <f>SUM(G184:G185)</f>
        <v>361.6</v>
      </c>
      <c r="H186" s="34"/>
    </row>
    <row r="187" spans="1:8" s="6" customFormat="1" ht="13.5" thickBot="1" x14ac:dyDescent="0.25">
      <c r="A187" s="115" t="s">
        <v>30</v>
      </c>
      <c r="B187" s="116"/>
      <c r="C187" s="23">
        <f>C186+C183+C176</f>
        <v>1640</v>
      </c>
      <c r="D187" s="69">
        <f>D186+D183+D176</f>
        <v>48.61</v>
      </c>
      <c r="E187" s="69">
        <f>E186+E183+E176</f>
        <v>69.64</v>
      </c>
      <c r="F187" s="69">
        <f>F186+F183+F176</f>
        <v>266.49</v>
      </c>
      <c r="G187" s="69">
        <f>G186+G183+G176</f>
        <v>1812.9900000000002</v>
      </c>
      <c r="H187" s="35"/>
    </row>
    <row r="188" spans="1:8" s="6" customFormat="1" x14ac:dyDescent="0.2">
      <c r="A188" s="115" t="s">
        <v>136</v>
      </c>
      <c r="B188" s="116"/>
      <c r="C188" s="116"/>
      <c r="D188" s="116"/>
      <c r="E188" s="116"/>
      <c r="F188" s="116"/>
      <c r="G188" s="116"/>
      <c r="H188" s="117"/>
    </row>
    <row r="189" spans="1:8" s="6" customFormat="1" x14ac:dyDescent="0.2">
      <c r="A189" s="102" t="s">
        <v>13</v>
      </c>
      <c r="B189" s="14" t="s">
        <v>128</v>
      </c>
      <c r="C189" s="37">
        <v>250</v>
      </c>
      <c r="D189" s="84">
        <v>5.55</v>
      </c>
      <c r="E189" s="45">
        <v>14.1</v>
      </c>
      <c r="F189" s="84">
        <v>19.2</v>
      </c>
      <c r="G189" s="85">
        <v>206.22</v>
      </c>
      <c r="H189" s="38">
        <v>423</v>
      </c>
    </row>
    <row r="190" spans="1:8" s="6" customFormat="1" x14ac:dyDescent="0.2">
      <c r="A190" s="102"/>
      <c r="B190" s="14" t="s">
        <v>46</v>
      </c>
      <c r="C190" s="37">
        <v>100</v>
      </c>
      <c r="D190" s="84">
        <v>7.83</v>
      </c>
      <c r="E190" s="84">
        <v>2.72</v>
      </c>
      <c r="F190" s="84">
        <v>54.19</v>
      </c>
      <c r="G190" s="85">
        <v>276.61</v>
      </c>
      <c r="H190" s="38">
        <v>270</v>
      </c>
    </row>
    <row r="191" spans="1:8" s="6" customFormat="1" x14ac:dyDescent="0.2">
      <c r="A191" s="102"/>
      <c r="B191" s="14" t="s">
        <v>34</v>
      </c>
      <c r="C191" s="37">
        <v>200</v>
      </c>
      <c r="D191" s="84">
        <v>0.26</v>
      </c>
      <c r="E191" s="84">
        <v>0</v>
      </c>
      <c r="F191" s="84">
        <v>7.24</v>
      </c>
      <c r="G191" s="85">
        <v>30.84</v>
      </c>
      <c r="H191" s="38">
        <v>494</v>
      </c>
    </row>
    <row r="192" spans="1:8" s="6" customFormat="1" x14ac:dyDescent="0.2">
      <c r="A192" s="102" t="s">
        <v>17</v>
      </c>
      <c r="B192" s="103"/>
      <c r="C192" s="15">
        <f>SUM(C189:C191)</f>
        <v>550</v>
      </c>
      <c r="D192" s="15">
        <f t="shared" ref="D192:G192" si="9">SUM(D189:D191)</f>
        <v>13.639999999999999</v>
      </c>
      <c r="E192" s="15">
        <f t="shared" si="9"/>
        <v>16.82</v>
      </c>
      <c r="F192" s="15">
        <f t="shared" si="9"/>
        <v>80.63</v>
      </c>
      <c r="G192" s="15">
        <f t="shared" si="9"/>
        <v>513.67000000000007</v>
      </c>
      <c r="H192" s="33"/>
    </row>
    <row r="193" spans="1:8" s="6" customFormat="1" ht="21" customHeight="1" x14ac:dyDescent="0.2">
      <c r="A193" s="102" t="s">
        <v>18</v>
      </c>
      <c r="B193" s="14" t="s">
        <v>137</v>
      </c>
      <c r="C193" s="37">
        <v>250</v>
      </c>
      <c r="D193" s="84">
        <v>3.12</v>
      </c>
      <c r="E193" s="84">
        <v>2.8</v>
      </c>
      <c r="F193" s="84">
        <v>21.18</v>
      </c>
      <c r="G193" s="85">
        <v>248.25</v>
      </c>
      <c r="H193" s="32" t="s">
        <v>130</v>
      </c>
    </row>
    <row r="194" spans="1:8" s="6" customFormat="1" ht="17.25" customHeight="1" x14ac:dyDescent="0.2">
      <c r="A194" s="102"/>
      <c r="B194" s="14" t="s">
        <v>138</v>
      </c>
      <c r="C194" s="37">
        <v>100</v>
      </c>
      <c r="D194" s="84">
        <v>10.25</v>
      </c>
      <c r="E194" s="84">
        <v>2.95</v>
      </c>
      <c r="F194" s="84">
        <v>2.14</v>
      </c>
      <c r="G194" s="85">
        <v>76.650000000000006</v>
      </c>
      <c r="H194" s="38">
        <v>343</v>
      </c>
    </row>
    <row r="195" spans="1:8" s="6" customFormat="1" x14ac:dyDescent="0.2">
      <c r="A195" s="102"/>
      <c r="B195" s="14" t="s">
        <v>60</v>
      </c>
      <c r="C195" s="37">
        <v>180</v>
      </c>
      <c r="D195" s="84">
        <v>4.6399999999999997</v>
      </c>
      <c r="E195" s="84">
        <v>5.63</v>
      </c>
      <c r="F195" s="84">
        <v>48.1</v>
      </c>
      <c r="G195" s="85">
        <v>261.63</v>
      </c>
      <c r="H195" s="38">
        <v>414</v>
      </c>
    </row>
    <row r="196" spans="1:8" s="6" customFormat="1" x14ac:dyDescent="0.2">
      <c r="A196" s="102"/>
      <c r="B196" s="14" t="s">
        <v>39</v>
      </c>
      <c r="C196" s="37">
        <v>200</v>
      </c>
      <c r="D196" s="84">
        <v>1.92</v>
      </c>
      <c r="E196" s="84">
        <v>0.12</v>
      </c>
      <c r="F196" s="84">
        <v>25.86</v>
      </c>
      <c r="G196" s="85">
        <v>112.36</v>
      </c>
      <c r="H196" s="32" t="s">
        <v>38</v>
      </c>
    </row>
    <row r="197" spans="1:8" s="6" customFormat="1" x14ac:dyDescent="0.2">
      <c r="A197" s="102"/>
      <c r="B197" s="14" t="s">
        <v>23</v>
      </c>
      <c r="C197" s="37">
        <v>30</v>
      </c>
      <c r="D197" s="84">
        <v>2.37</v>
      </c>
      <c r="E197" s="84">
        <v>0.3</v>
      </c>
      <c r="F197" s="84">
        <v>14.76</v>
      </c>
      <c r="G197" s="85">
        <v>70.5</v>
      </c>
      <c r="H197" s="38">
        <v>108</v>
      </c>
    </row>
    <row r="198" spans="1:8" s="6" customFormat="1" x14ac:dyDescent="0.2">
      <c r="A198" s="102"/>
      <c r="B198" s="14" t="s">
        <v>22</v>
      </c>
      <c r="C198" s="37">
        <v>30</v>
      </c>
      <c r="D198" s="84">
        <v>1.98</v>
      </c>
      <c r="E198" s="84">
        <v>0.36</v>
      </c>
      <c r="F198" s="84">
        <v>10.02</v>
      </c>
      <c r="G198" s="85">
        <v>52.2</v>
      </c>
      <c r="H198" s="38">
        <v>109</v>
      </c>
    </row>
    <row r="199" spans="1:8" s="6" customFormat="1" x14ac:dyDescent="0.2">
      <c r="A199" s="102" t="s">
        <v>24</v>
      </c>
      <c r="B199" s="103"/>
      <c r="C199" s="15">
        <f>SUM(C193:C198)</f>
        <v>790</v>
      </c>
      <c r="D199" s="15">
        <f t="shared" ref="D199:G199" si="10">SUM(D193:D198)</f>
        <v>24.28</v>
      </c>
      <c r="E199" s="15">
        <f t="shared" si="10"/>
        <v>12.159999999999998</v>
      </c>
      <c r="F199" s="15">
        <f t="shared" si="10"/>
        <v>122.06</v>
      </c>
      <c r="G199" s="15">
        <f t="shared" si="10"/>
        <v>821.59</v>
      </c>
      <c r="H199" s="33"/>
    </row>
    <row r="200" spans="1:8" s="6" customFormat="1" x14ac:dyDescent="0.2">
      <c r="A200" s="102" t="s">
        <v>25</v>
      </c>
      <c r="B200" s="14" t="s">
        <v>131</v>
      </c>
      <c r="C200" s="37">
        <v>200</v>
      </c>
      <c r="D200" s="84">
        <v>0.3</v>
      </c>
      <c r="E200" s="84">
        <v>0.12</v>
      </c>
      <c r="F200" s="84">
        <v>9.18</v>
      </c>
      <c r="G200" s="85">
        <v>39.74</v>
      </c>
      <c r="H200" s="32" t="s">
        <v>132</v>
      </c>
    </row>
    <row r="201" spans="1:8" s="6" customFormat="1" ht="25.5" x14ac:dyDescent="0.2">
      <c r="A201" s="102"/>
      <c r="B201" s="14" t="s">
        <v>43</v>
      </c>
      <c r="C201" s="37">
        <v>100</v>
      </c>
      <c r="D201" s="45">
        <v>9.89</v>
      </c>
      <c r="E201" s="45">
        <v>10.73</v>
      </c>
      <c r="F201" s="45">
        <v>20.07</v>
      </c>
      <c r="G201" s="44">
        <v>217.04</v>
      </c>
      <c r="H201" s="32" t="s">
        <v>42</v>
      </c>
    </row>
    <row r="202" spans="1:8" s="6" customFormat="1" x14ac:dyDescent="0.2">
      <c r="A202" s="102" t="s">
        <v>29</v>
      </c>
      <c r="B202" s="103"/>
      <c r="C202" s="15">
        <f>SUM(C200:C201)</f>
        <v>300</v>
      </c>
      <c r="D202" s="86">
        <v>4.1500000000000004</v>
      </c>
      <c r="E202" s="86">
        <v>2.48</v>
      </c>
      <c r="F202" s="86">
        <v>35.29</v>
      </c>
      <c r="G202" s="15">
        <f>SUM(G200:G201)</f>
        <v>256.77999999999997</v>
      </c>
      <c r="H202" s="33"/>
    </row>
    <row r="203" spans="1:8" s="6" customFormat="1" ht="13.5" thickBot="1" x14ac:dyDescent="0.25">
      <c r="A203" s="127" t="s">
        <v>30</v>
      </c>
      <c r="B203" s="128"/>
      <c r="C203" s="17">
        <f>C192+C199+C202</f>
        <v>1640</v>
      </c>
      <c r="D203" s="17">
        <f t="shared" ref="D203:G203" si="11">D192+D199+D202</f>
        <v>42.07</v>
      </c>
      <c r="E203" s="17">
        <f t="shared" si="11"/>
        <v>31.459999999999997</v>
      </c>
      <c r="F203" s="17">
        <f t="shared" si="11"/>
        <v>237.98</v>
      </c>
      <c r="G203" s="17">
        <f t="shared" si="11"/>
        <v>1592.0400000000002</v>
      </c>
      <c r="H203" s="36"/>
    </row>
    <row r="204" spans="1:8" s="6" customFormat="1" x14ac:dyDescent="0.2">
      <c r="A204" s="124" t="s">
        <v>97</v>
      </c>
      <c r="B204" s="141"/>
      <c r="C204" s="81">
        <f>C187+C171+C155+C139+C124+C92+C77+C61+C45+C29</f>
        <v>16500</v>
      </c>
      <c r="D204" s="82">
        <f>D187+D171+D155+D139+D124+D92+D77+D61+D45+D29</f>
        <v>562.34</v>
      </c>
      <c r="E204" s="82">
        <f>E187+E171+E155+E139+E124+E92+E77+E61+E45+E29</f>
        <v>610.28</v>
      </c>
      <c r="F204" s="82">
        <f>F187+F171+F155+F139+F124+F92+F77+F61+F45+F29</f>
        <v>2412.9299999999998</v>
      </c>
      <c r="G204" s="82">
        <f>G187+G171+G155+G139+G124+G92+G77+G61+G45+G29</f>
        <v>17419.04</v>
      </c>
      <c r="H204" s="83"/>
    </row>
    <row r="205" spans="1:8" s="6" customFormat="1" ht="13.5" thickBot="1" x14ac:dyDescent="0.25">
      <c r="A205" s="127" t="s">
        <v>98</v>
      </c>
      <c r="B205" s="128"/>
      <c r="C205" s="17">
        <f>C204/10</f>
        <v>1650</v>
      </c>
      <c r="D205" s="70">
        <f>D204/10</f>
        <v>56.234000000000002</v>
      </c>
      <c r="E205" s="70">
        <f>E204/10</f>
        <v>61.027999999999999</v>
      </c>
      <c r="F205" s="70">
        <f>F204/10</f>
        <v>241.29299999999998</v>
      </c>
      <c r="G205" s="70">
        <f>G204/10</f>
        <v>1741.904</v>
      </c>
      <c r="H205" s="36"/>
    </row>
    <row r="206" spans="1:8" s="6" customFormat="1" ht="13.5" thickBot="1" x14ac:dyDescent="0.25">
      <c r="A206" s="87"/>
      <c r="B206" s="87"/>
      <c r="C206" s="88"/>
      <c r="D206" s="52"/>
      <c r="E206" s="52"/>
      <c r="F206" s="52"/>
      <c r="G206" s="52"/>
      <c r="H206" s="88"/>
    </row>
    <row r="207" spans="1:8" s="22" customFormat="1" ht="30" customHeight="1" x14ac:dyDescent="0.2">
      <c r="A207" s="89"/>
      <c r="B207" s="90" t="s">
        <v>139</v>
      </c>
      <c r="C207" s="40" t="s">
        <v>108</v>
      </c>
      <c r="D207" s="41" t="s">
        <v>7</v>
      </c>
      <c r="E207" s="41" t="s">
        <v>8</v>
      </c>
      <c r="F207" s="41" t="s">
        <v>9</v>
      </c>
      <c r="G207" s="42" t="s">
        <v>6</v>
      </c>
      <c r="H207" s="21"/>
    </row>
    <row r="208" spans="1:8" x14ac:dyDescent="0.2">
      <c r="B208" s="53" t="s">
        <v>124</v>
      </c>
      <c r="C208" s="44">
        <f>(C176+C160+C144+C129+C113+C82+C66+C50+C34+C19)/10</f>
        <v>550</v>
      </c>
      <c r="D208" s="45">
        <f>(D176+D160+D144+D129+D113+D82+D66+D50+D34+D19)/10</f>
        <v>19.170999999999999</v>
      </c>
      <c r="E208" s="45">
        <f>(E176+E160+E144+E129+E113+E82+E66+E50+E34+E19)/10</f>
        <v>19.109000000000002</v>
      </c>
      <c r="F208" s="45">
        <f>(F176+F160+F144+F129+F113+F82+F66+F50+F34+F19)/10</f>
        <v>85.202000000000012</v>
      </c>
      <c r="G208" s="45">
        <f>(G176+G160+G144+G129+G113+G82+G66+G50+G34+G19)/10</f>
        <v>601.87400000000014</v>
      </c>
    </row>
    <row r="209" spans="2:7" x14ac:dyDescent="0.2">
      <c r="B209" s="53" t="s">
        <v>125</v>
      </c>
      <c r="C209" s="44">
        <f>(C183+C167+C151+C135+C120+C88+C73+C57+C41+C25)/10</f>
        <v>800</v>
      </c>
      <c r="D209" s="45">
        <f>(D183+D167+D151+D135+D120+D88+D73+D57+D41+D25)/10</f>
        <v>27.767000000000003</v>
      </c>
      <c r="E209" s="45">
        <f>(E183+E167+E151+E135+E120+E88+E73+E57+E41+E25)/10</f>
        <v>32.819000000000003</v>
      </c>
      <c r="F209" s="45">
        <f>(F183+F167+F151+F135+F120+F88+F73+F57+F41+F25)/10</f>
        <v>116.97599999999997</v>
      </c>
      <c r="G209" s="45">
        <f>(G183+G167+G151+G135+G120+G88+G73+G57+G41+G25)/10</f>
        <v>828.15499999999997</v>
      </c>
    </row>
    <row r="210" spans="2:7" x14ac:dyDescent="0.2">
      <c r="B210" s="53" t="s">
        <v>126</v>
      </c>
      <c r="C210" s="44">
        <f>(C186+C170+C154+C138+C123+C91+C76+C60+C44+C28)/10</f>
        <v>300</v>
      </c>
      <c r="D210" s="45">
        <f>(D186+D170+D154+D138+D123+D91+D76+D60+D44+D28)/10</f>
        <v>9.2960000000000012</v>
      </c>
      <c r="E210" s="45">
        <f>(E186+E170+E154+E138+E123+E91+E76+E60+E44+E28)/10</f>
        <v>9.1000000000000014</v>
      </c>
      <c r="F210" s="45">
        <f>(F186+F170+F154+F138+F123+F91+F76+F60+F44+F28)/10</f>
        <v>39.115000000000009</v>
      </c>
      <c r="G210" s="45">
        <f>(G186+G170+G154+G138+G123+G91+G76+G60+G44+G28)/10</f>
        <v>311.875</v>
      </c>
    </row>
  </sheetData>
  <mergeCells count="105">
    <mergeCell ref="A176:B176"/>
    <mergeCell ref="A177:A182"/>
    <mergeCell ref="A183:B183"/>
    <mergeCell ref="A186:B186"/>
    <mergeCell ref="A184:A185"/>
    <mergeCell ref="A187:B187"/>
    <mergeCell ref="A204:B204"/>
    <mergeCell ref="A205:B205"/>
    <mergeCell ref="A189:A191"/>
    <mergeCell ref="A192:B192"/>
    <mergeCell ref="A193:A198"/>
    <mergeCell ref="A199:B199"/>
    <mergeCell ref="A200:A201"/>
    <mergeCell ref="A202:B202"/>
    <mergeCell ref="A203:B203"/>
    <mergeCell ref="A188:H188"/>
    <mergeCell ref="A157:A159"/>
    <mergeCell ref="A160:B160"/>
    <mergeCell ref="A161:A166"/>
    <mergeCell ref="A167:B167"/>
    <mergeCell ref="A170:B170"/>
    <mergeCell ref="A168:A169"/>
    <mergeCell ref="A171:B171"/>
    <mergeCell ref="A172:H172"/>
    <mergeCell ref="A173:A175"/>
    <mergeCell ref="A156:H156"/>
    <mergeCell ref="A138:B138"/>
    <mergeCell ref="A136:A137"/>
    <mergeCell ref="A139:B139"/>
    <mergeCell ref="A140:H140"/>
    <mergeCell ref="A141:A143"/>
    <mergeCell ref="A144:B144"/>
    <mergeCell ref="A145:A150"/>
    <mergeCell ref="A151:B151"/>
    <mergeCell ref="A154:B154"/>
    <mergeCell ref="A152:A153"/>
    <mergeCell ref="A155:B155"/>
    <mergeCell ref="A135:B135"/>
    <mergeCell ref="A110:A112"/>
    <mergeCell ref="A113:B113"/>
    <mergeCell ref="A114:A119"/>
    <mergeCell ref="A120:B120"/>
    <mergeCell ref="A123:B123"/>
    <mergeCell ref="A121:A122"/>
    <mergeCell ref="A124:B124"/>
    <mergeCell ref="A125:H125"/>
    <mergeCell ref="A126:A128"/>
    <mergeCell ref="A129:B129"/>
    <mergeCell ref="A130:A134"/>
    <mergeCell ref="A67:A72"/>
    <mergeCell ref="A109:H109"/>
    <mergeCell ref="A76:B76"/>
    <mergeCell ref="A74:A75"/>
    <mergeCell ref="A77:B77"/>
    <mergeCell ref="A78:H78"/>
    <mergeCell ref="A79:A81"/>
    <mergeCell ref="A82:B82"/>
    <mergeCell ref="A83:A87"/>
    <mergeCell ref="A88:B88"/>
    <mergeCell ref="A91:B91"/>
    <mergeCell ref="A89:A90"/>
    <mergeCell ref="A92:B92"/>
    <mergeCell ref="A93:H93"/>
    <mergeCell ref="A94:A96"/>
    <mergeCell ref="A97:B97"/>
    <mergeCell ref="A98:A103"/>
    <mergeCell ref="A104:B104"/>
    <mergeCell ref="A105:A106"/>
    <mergeCell ref="A107:B107"/>
    <mergeCell ref="A108:B108"/>
    <mergeCell ref="A73:B73"/>
    <mergeCell ref="A50:B50"/>
    <mergeCell ref="A51:A56"/>
    <mergeCell ref="A57:B57"/>
    <mergeCell ref="A60:B60"/>
    <mergeCell ref="A58:A59"/>
    <mergeCell ref="A61:B61"/>
    <mergeCell ref="A62:H62"/>
    <mergeCell ref="A63:A65"/>
    <mergeCell ref="A66:B66"/>
    <mergeCell ref="A13:A14"/>
    <mergeCell ref="B13:B14"/>
    <mergeCell ref="C13:C14"/>
    <mergeCell ref="H13:H14"/>
    <mergeCell ref="A9:H9"/>
    <mergeCell ref="A15:H15"/>
    <mergeCell ref="A16:A18"/>
    <mergeCell ref="A19:B19"/>
    <mergeCell ref="G13:G14"/>
    <mergeCell ref="D13:F13"/>
    <mergeCell ref="A46:H46"/>
    <mergeCell ref="A47:A49"/>
    <mergeCell ref="A20:A24"/>
    <mergeCell ref="A45:B45"/>
    <mergeCell ref="A25:B25"/>
    <mergeCell ref="A28:B28"/>
    <mergeCell ref="A26:A27"/>
    <mergeCell ref="A29:B29"/>
    <mergeCell ref="A30:H30"/>
    <mergeCell ref="A31:A33"/>
    <mergeCell ref="A34:B34"/>
    <mergeCell ref="A35:A40"/>
    <mergeCell ref="A41:B41"/>
    <mergeCell ref="A44:B44"/>
    <mergeCell ref="A42:A43"/>
  </mergeCells>
  <pageMargins left="0.31496062992125984" right="0.31496062992125984" top="0.35433070866141736" bottom="0.35433070866141736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Летняя площадка</vt:lpstr>
      <vt:lpstr>12-18 лет Летняя площадка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2023-05-22T11:14:57Z</cp:lastPrinted>
  <dcterms:created xsi:type="dcterms:W3CDTF">2010-09-29T09:10:17Z</dcterms:created>
  <dcterms:modified xsi:type="dcterms:W3CDTF">2023-05-22T11:15:38Z</dcterms:modified>
</cp:coreProperties>
</file>